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1490" windowHeight="5760" tabRatio="767" firstSheet="9" activeTab="1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4. Docencia y Profesorado Univ." sheetId="29" state="hidden" r:id="rId13"/>
    <sheet name="2. Investigación Científica" sheetId="21" r:id="rId14"/>
    <sheet name="3. Vinculación Univ. Sociedad" sheetId="22" r:id="rId15"/>
    <sheet name="5. Estudiantes y Graduados" sheetId="30"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_vacía" sheetId="50" state="hidden" r:id="rId28"/>
    <sheet name="17. Gestión TIC" sheetId="51" r:id="rId29"/>
  </sheets>
  <definedNames>
    <definedName name="_xlnm._FilterDatabase" localSheetId="3" hidden="1">'1. TALLERES SEMINARIOS'!$I$6:$I$235</definedName>
    <definedName name="_xlnm._FilterDatabase" localSheetId="4" hidden="1">'2. CONTRATACION DE PERSONAL'!$I$5:$I$967</definedName>
    <definedName name="_xlnm._FilterDatabase" localSheetId="5" hidden="1">'3. EQUIPO DE OFICINA'!$J$13:$J$235</definedName>
    <definedName name="_xlnm._FilterDatabase" localSheetId="6" hidden="1">'4. EQUIPO TECNOLÓGICOS'!$H$9:$H$283</definedName>
    <definedName name="_xlnm._FilterDatabase" localSheetId="7" hidden="1">'5. ACTIVIDADES ESPECIALES'!$H$5:$H$888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3">'2. Investigación Científica'!#REF!</definedName>
    <definedName name="_xlnm.Print_Titles" localSheetId="14">'3. Vinculación Univ. Sociedad'!#REF!</definedName>
    <definedName name="_xlnm.Print_Titles" localSheetId="0">'CME VACIO'!$1:$9</definedName>
  </definedNames>
  <calcPr calcId="145621"/>
</workbook>
</file>

<file path=xl/calcChain.xml><?xml version="1.0" encoding="utf-8"?>
<calcChain xmlns="http://schemas.openxmlformats.org/spreadsheetml/2006/main">
  <c r="I24" i="27" l="1"/>
  <c r="I25" i="27" s="1"/>
  <c r="I27" i="27" s="1"/>
  <c r="Q82" i="51"/>
  <c r="I14" i="27"/>
  <c r="Q80" i="51" l="1"/>
  <c r="P80" i="51"/>
  <c r="Q65" i="51"/>
  <c r="P65" i="51"/>
  <c r="N82" i="51" l="1"/>
  <c r="L82" i="51"/>
  <c r="J82" i="51"/>
  <c r="I82" i="51"/>
  <c r="H82" i="51"/>
  <c r="Q81" i="51"/>
  <c r="P81" i="51"/>
  <c r="Q78" i="51"/>
  <c r="P78" i="51"/>
  <c r="Q77" i="51"/>
  <c r="P77" i="51"/>
  <c r="Q76" i="51"/>
  <c r="P76" i="51"/>
  <c r="Q75" i="51"/>
  <c r="P75" i="51"/>
  <c r="Q74" i="51"/>
  <c r="P74" i="51"/>
  <c r="Q73" i="51"/>
  <c r="P73" i="51"/>
  <c r="Q72" i="51"/>
  <c r="P72" i="51"/>
  <c r="P71" i="51"/>
  <c r="O71" i="51"/>
  <c r="K71" i="51"/>
  <c r="P70" i="51"/>
  <c r="P69" i="51"/>
  <c r="Q68" i="51"/>
  <c r="P68" i="51"/>
  <c r="Q67" i="51"/>
  <c r="P67" i="51"/>
  <c r="Q66" i="51"/>
  <c r="P66" i="51"/>
  <c r="Q64" i="51"/>
  <c r="P64" i="51"/>
  <c r="Q63" i="51"/>
  <c r="P63" i="51"/>
  <c r="Q62" i="51"/>
  <c r="P62" i="51"/>
  <c r="Q61" i="51"/>
  <c r="P61" i="51"/>
  <c r="Q60" i="51"/>
  <c r="P60" i="51"/>
  <c r="Q59" i="51"/>
  <c r="P59" i="51"/>
  <c r="Q57" i="51"/>
  <c r="P57" i="51"/>
  <c r="Q56" i="51"/>
  <c r="P56" i="51"/>
  <c r="Q55" i="51"/>
  <c r="P55" i="51"/>
  <c r="Q54" i="51"/>
  <c r="P54" i="51"/>
  <c r="Q53" i="51"/>
  <c r="P53" i="51"/>
  <c r="Q52" i="51"/>
  <c r="P52" i="51"/>
  <c r="Q51" i="51"/>
  <c r="P51" i="51"/>
  <c r="Q50" i="51"/>
  <c r="P50" i="51"/>
  <c r="Q49" i="51"/>
  <c r="P49" i="51"/>
  <c r="Q48" i="51"/>
  <c r="P48" i="51"/>
  <c r="Q47" i="51"/>
  <c r="P47" i="51"/>
  <c r="Q46" i="51"/>
  <c r="P46" i="51"/>
  <c r="Q45" i="51"/>
  <c r="P45" i="51"/>
  <c r="Q44" i="51"/>
  <c r="P44" i="51"/>
  <c r="Q43" i="51"/>
  <c r="P43" i="51"/>
  <c r="Q42" i="51"/>
  <c r="P42" i="51"/>
  <c r="Q41" i="51"/>
  <c r="P41" i="51"/>
  <c r="Q40" i="51"/>
  <c r="P40" i="51"/>
  <c r="P39" i="51"/>
  <c r="Q38" i="51"/>
  <c r="P38" i="51"/>
  <c r="P37" i="51"/>
  <c r="M37" i="51"/>
  <c r="M82" i="51" s="1"/>
  <c r="K37" i="51"/>
  <c r="K82" i="51" s="1"/>
  <c r="Q36" i="51"/>
  <c r="P36" i="51"/>
  <c r="Q35" i="51"/>
  <c r="P35" i="51"/>
  <c r="Q34" i="51"/>
  <c r="P34" i="51"/>
  <c r="P33" i="51"/>
  <c r="O33" i="51"/>
  <c r="Q33" i="51" s="1"/>
  <c r="Q32" i="51"/>
  <c r="P32" i="51"/>
  <c r="P31" i="51"/>
  <c r="Q30" i="51"/>
  <c r="P30" i="51"/>
  <c r="Q29" i="51"/>
  <c r="P29" i="51"/>
  <c r="Q28" i="51"/>
  <c r="P28" i="51"/>
  <c r="Q27" i="51"/>
  <c r="P27" i="51"/>
  <c r="Q26" i="51"/>
  <c r="P26" i="51"/>
  <c r="Q25" i="51"/>
  <c r="P25" i="51"/>
  <c r="Q24" i="51"/>
  <c r="P24" i="51"/>
  <c r="Q23" i="51"/>
  <c r="P23" i="51"/>
  <c r="Q22" i="51"/>
  <c r="P22" i="51"/>
  <c r="Q21" i="51"/>
  <c r="P21" i="51"/>
  <c r="Q20" i="51"/>
  <c r="P20" i="51"/>
  <c r="Q19" i="51"/>
  <c r="P19" i="51"/>
  <c r="Q18" i="51"/>
  <c r="P18" i="51"/>
  <c r="Q17" i="51"/>
  <c r="P17" i="51"/>
  <c r="Q16" i="51"/>
  <c r="P16" i="51"/>
  <c r="Q15" i="51"/>
  <c r="P15" i="51"/>
  <c r="Q14" i="51"/>
  <c r="P14" i="51"/>
  <c r="Q13" i="51"/>
  <c r="P13" i="51"/>
  <c r="Q12" i="51"/>
  <c r="P12" i="51"/>
  <c r="O74" i="50"/>
  <c r="N74" i="50"/>
  <c r="M74" i="50"/>
  <c r="L74" i="50"/>
  <c r="K74" i="50"/>
  <c r="J74" i="50"/>
  <c r="I74" i="50"/>
  <c r="H74" i="50"/>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Q23" i="50"/>
  <c r="P23" i="50"/>
  <c r="Q22" i="50"/>
  <c r="P22" i="50"/>
  <c r="Q21" i="50"/>
  <c r="P21" i="50"/>
  <c r="Q20" i="50"/>
  <c r="P20" i="50"/>
  <c r="Q19" i="50"/>
  <c r="P19" i="50"/>
  <c r="Q18" i="50"/>
  <c r="Q74" i="50" s="1"/>
  <c r="P18" i="50"/>
  <c r="P74" i="50" s="1"/>
  <c r="O38" i="49"/>
  <c r="N38" i="49"/>
  <c r="M38" i="49"/>
  <c r="L38" i="49"/>
  <c r="K38" i="49"/>
  <c r="J38" i="49"/>
  <c r="I38" i="49"/>
  <c r="H38" i="49"/>
  <c r="Q37" i="49"/>
  <c r="P37" i="49"/>
  <c r="Q36" i="49"/>
  <c r="P36" i="49"/>
  <c r="Q28" i="49"/>
  <c r="P28" i="49"/>
  <c r="Q27" i="49"/>
  <c r="P27" i="49"/>
  <c r="Q14" i="49"/>
  <c r="P14" i="49"/>
  <c r="Q13" i="49"/>
  <c r="P13" i="49"/>
  <c r="Q12" i="49"/>
  <c r="P12" i="49"/>
  <c r="Q11" i="49"/>
  <c r="P11" i="49"/>
  <c r="Q10" i="49"/>
  <c r="P10" i="49"/>
  <c r="Q9" i="49"/>
  <c r="Q38" i="49" s="1"/>
  <c r="P9" i="49"/>
  <c r="P38" i="49" s="1"/>
  <c r="O29" i="34"/>
  <c r="N29" i="34"/>
  <c r="M29" i="34"/>
  <c r="L29" i="34"/>
  <c r="K29" i="34"/>
  <c r="J29" i="34"/>
  <c r="I29" i="34"/>
  <c r="H29" i="34"/>
  <c r="Q28" i="34"/>
  <c r="P28" i="34"/>
  <c r="Q27" i="34"/>
  <c r="P27" i="34"/>
  <c r="Q26" i="34"/>
  <c r="P26" i="34"/>
  <c r="Q25" i="34"/>
  <c r="P25" i="34"/>
  <c r="Q24" i="34"/>
  <c r="P24" i="34"/>
  <c r="Q23" i="34"/>
  <c r="P23" i="34"/>
  <c r="Q22" i="34"/>
  <c r="P22" i="34"/>
  <c r="Q21" i="34"/>
  <c r="P21" i="34"/>
  <c r="Q20" i="34"/>
  <c r="P20" i="34"/>
  <c r="Q19" i="34"/>
  <c r="P19" i="34"/>
  <c r="Q18" i="34"/>
  <c r="P18" i="34"/>
  <c r="Q17" i="34"/>
  <c r="P17" i="34"/>
  <c r="Q16" i="34"/>
  <c r="P16" i="34"/>
  <c r="Q15" i="34"/>
  <c r="P15" i="34"/>
  <c r="Q14" i="34"/>
  <c r="P14" i="34"/>
  <c r="Q13" i="34"/>
  <c r="P13" i="34"/>
  <c r="Q12" i="34"/>
  <c r="P12" i="34"/>
  <c r="Q11" i="34"/>
  <c r="P11" i="34"/>
  <c r="Q10" i="34"/>
  <c r="Q29" i="34" s="1"/>
  <c r="P10" i="34"/>
  <c r="P29" i="34" s="1"/>
  <c r="O35" i="46"/>
  <c r="N35" i="46"/>
  <c r="M35" i="46"/>
  <c r="L35" i="46"/>
  <c r="K35" i="46"/>
  <c r="J35" i="46"/>
  <c r="I35" i="46"/>
  <c r="H35" i="46"/>
  <c r="Q34" i="46"/>
  <c r="P34" i="46"/>
  <c r="Q33" i="46"/>
  <c r="P33" i="46"/>
  <c r="Q32" i="46"/>
  <c r="P32" i="46"/>
  <c r="Q31" i="46"/>
  <c r="P31" i="46"/>
  <c r="Q30" i="46"/>
  <c r="P30" i="46"/>
  <c r="Q29" i="46"/>
  <c r="P29" i="46"/>
  <c r="Q28" i="46"/>
  <c r="P28" i="46"/>
  <c r="Q27" i="46"/>
  <c r="P27" i="46"/>
  <c r="Q26" i="46"/>
  <c r="P26" i="46"/>
  <c r="Q25" i="46"/>
  <c r="P25" i="46"/>
  <c r="Q24" i="46"/>
  <c r="P24" i="46"/>
  <c r="Q23" i="46"/>
  <c r="P23" i="46"/>
  <c r="Q22" i="46"/>
  <c r="P22" i="46"/>
  <c r="Q21" i="46"/>
  <c r="P21" i="46"/>
  <c r="Q20" i="46"/>
  <c r="P20" i="46"/>
  <c r="Q19" i="46"/>
  <c r="P19" i="46"/>
  <c r="Q18" i="46"/>
  <c r="P18" i="46"/>
  <c r="Q17" i="46"/>
  <c r="P17" i="46"/>
  <c r="Q16" i="46"/>
  <c r="P16" i="46"/>
  <c r="Q15" i="46"/>
  <c r="P15" i="46"/>
  <c r="Q14" i="46"/>
  <c r="P14" i="46"/>
  <c r="Q13" i="46"/>
  <c r="P13" i="46"/>
  <c r="Q12" i="46"/>
  <c r="P12" i="46"/>
  <c r="Q9" i="46"/>
  <c r="P9" i="46"/>
  <c r="P35" i="46" s="1"/>
  <c r="O21" i="31"/>
  <c r="N21" i="31"/>
  <c r="M21" i="31"/>
  <c r="L21" i="31"/>
  <c r="K21" i="31"/>
  <c r="J21" i="31"/>
  <c r="I21" i="31"/>
  <c r="H21" i="31"/>
  <c r="Q20" i="31"/>
  <c r="P20" i="31"/>
  <c r="Q19" i="31"/>
  <c r="P19" i="31"/>
  <c r="Q18" i="31"/>
  <c r="P18" i="31"/>
  <c r="Q17" i="31"/>
  <c r="P17" i="31"/>
  <c r="Q16" i="31"/>
  <c r="P16" i="31"/>
  <c r="Q15" i="31"/>
  <c r="P15" i="31"/>
  <c r="Q14" i="31"/>
  <c r="P14" i="31"/>
  <c r="Q13" i="31"/>
  <c r="P13" i="31"/>
  <c r="Q12" i="31"/>
  <c r="P12" i="31"/>
  <c r="Q11" i="31"/>
  <c r="P11" i="31"/>
  <c r="Q10" i="31"/>
  <c r="P10" i="31"/>
  <c r="Q9" i="31"/>
  <c r="Q21" i="31" s="1"/>
  <c r="P9" i="31"/>
  <c r="P21" i="31" s="1"/>
  <c r="O21" i="44"/>
  <c r="N21" i="44"/>
  <c r="M21" i="44"/>
  <c r="L21" i="44"/>
  <c r="K21" i="44"/>
  <c r="J21" i="44"/>
  <c r="I21" i="44"/>
  <c r="H21" i="44"/>
  <c r="Q20" i="44"/>
  <c r="P20" i="44"/>
  <c r="Q19" i="44"/>
  <c r="P19" i="44"/>
  <c r="Q18" i="44"/>
  <c r="P18" i="44"/>
  <c r="Q17" i="44"/>
  <c r="P17" i="44"/>
  <c r="Q16" i="44"/>
  <c r="P16" i="44"/>
  <c r="Q15" i="44"/>
  <c r="P15" i="44"/>
  <c r="Q14" i="44"/>
  <c r="P14" i="44"/>
  <c r="Q13" i="44"/>
  <c r="P13" i="44"/>
  <c r="Q12" i="44"/>
  <c r="P12" i="44"/>
  <c r="Q11" i="44"/>
  <c r="P11" i="44"/>
  <c r="Q10" i="44"/>
  <c r="P10" i="44"/>
  <c r="Q9" i="44"/>
  <c r="Q21" i="44" s="1"/>
  <c r="P9" i="44"/>
  <c r="P21" i="44" s="1"/>
  <c r="Q8" i="44"/>
  <c r="P8" i="44"/>
  <c r="O39" i="24"/>
  <c r="N39" i="24"/>
  <c r="M39" i="24"/>
  <c r="L39" i="24"/>
  <c r="K39" i="24"/>
  <c r="J39" i="24"/>
  <c r="I39" i="24"/>
  <c r="H39" i="24"/>
  <c r="Q38" i="24"/>
  <c r="P38" i="24"/>
  <c r="Q37" i="24"/>
  <c r="P37" i="24"/>
  <c r="Q36" i="24"/>
  <c r="P36" i="24"/>
  <c r="Q35" i="24"/>
  <c r="P35" i="24"/>
  <c r="Q34" i="24"/>
  <c r="P34" i="24"/>
  <c r="Q32" i="24"/>
  <c r="P32" i="24"/>
  <c r="Q31" i="24"/>
  <c r="P31" i="24"/>
  <c r="Q30" i="24"/>
  <c r="P30" i="24"/>
  <c r="Q29" i="24"/>
  <c r="P29" i="24"/>
  <c r="Q28" i="24"/>
  <c r="P28" i="24"/>
  <c r="Q27" i="24"/>
  <c r="P27" i="24"/>
  <c r="Q26" i="24"/>
  <c r="P26" i="24"/>
  <c r="Q25" i="24"/>
  <c r="P25" i="24"/>
  <c r="Q24" i="24"/>
  <c r="P24" i="24"/>
  <c r="Q20" i="24"/>
  <c r="P20" i="24"/>
  <c r="Q19" i="24"/>
  <c r="P19" i="24"/>
  <c r="Q18" i="24"/>
  <c r="P18" i="24"/>
  <c r="Q17" i="24"/>
  <c r="P17" i="24"/>
  <c r="Q16" i="24"/>
  <c r="P16" i="24"/>
  <c r="Q15" i="24"/>
  <c r="P15" i="24"/>
  <c r="Q14" i="24"/>
  <c r="P14" i="24"/>
  <c r="Q13" i="24"/>
  <c r="P13" i="24"/>
  <c r="Q12" i="24"/>
  <c r="P12" i="24"/>
  <c r="Q11" i="24"/>
  <c r="P11" i="24"/>
  <c r="Q10" i="24"/>
  <c r="P10" i="24"/>
  <c r="Q9" i="24"/>
  <c r="Q39" i="24" s="1"/>
  <c r="P9" i="24"/>
  <c r="P39" i="24" s="1"/>
  <c r="O43" i="48"/>
  <c r="N43" i="48"/>
  <c r="M43" i="48"/>
  <c r="L43" i="48"/>
  <c r="K43" i="48"/>
  <c r="J43" i="48"/>
  <c r="I43" i="48"/>
  <c r="H43" i="48"/>
  <c r="Q42" i="48"/>
  <c r="P42" i="48"/>
  <c r="Q41" i="48"/>
  <c r="P41" i="48"/>
  <c r="Q40" i="48"/>
  <c r="P40" i="48"/>
  <c r="Q39" i="48"/>
  <c r="P39" i="48"/>
  <c r="Q38" i="48"/>
  <c r="P38" i="48"/>
  <c r="Q37" i="48"/>
  <c r="P37" i="48"/>
  <c r="Q36" i="48"/>
  <c r="P36" i="48"/>
  <c r="Q35" i="48"/>
  <c r="P35" i="48"/>
  <c r="Q34" i="48"/>
  <c r="P34" i="48"/>
  <c r="Q33" i="48"/>
  <c r="P33" i="48"/>
  <c r="Q32" i="48"/>
  <c r="P32" i="48"/>
  <c r="Q31" i="48"/>
  <c r="P31" i="48"/>
  <c r="Q30" i="48"/>
  <c r="P30" i="48"/>
  <c r="Q29" i="48"/>
  <c r="P29" i="48"/>
  <c r="Q28" i="48"/>
  <c r="P28" i="48"/>
  <c r="Q27" i="48"/>
  <c r="P27" i="48"/>
  <c r="Q26" i="48"/>
  <c r="P26" i="48"/>
  <c r="Q25" i="48"/>
  <c r="P25" i="48"/>
  <c r="Q24" i="48"/>
  <c r="P24" i="48"/>
  <c r="Q23" i="48"/>
  <c r="P23" i="48"/>
  <c r="Q22" i="48"/>
  <c r="P22" i="48"/>
  <c r="Q21" i="48"/>
  <c r="P21" i="48"/>
  <c r="Q20" i="48"/>
  <c r="P20" i="48"/>
  <c r="Q19" i="48"/>
  <c r="P19" i="48"/>
  <c r="Q18" i="48"/>
  <c r="P18" i="48"/>
  <c r="Q17" i="48"/>
  <c r="P17" i="48"/>
  <c r="Q16" i="48"/>
  <c r="P16" i="48"/>
  <c r="Q15" i="48"/>
  <c r="P15" i="48"/>
  <c r="Q14" i="48"/>
  <c r="P14" i="48"/>
  <c r="Q13" i="48"/>
  <c r="P13" i="48"/>
  <c r="Q12" i="48"/>
  <c r="P12" i="48"/>
  <c r="Q11" i="48"/>
  <c r="P11" i="48"/>
  <c r="Q10" i="48"/>
  <c r="P10" i="48"/>
  <c r="Q9" i="48"/>
  <c r="P9" i="48"/>
  <c r="Q8" i="48"/>
  <c r="Q43" i="48" s="1"/>
  <c r="P8" i="48"/>
  <c r="P43" i="48" s="1"/>
  <c r="O36" i="33"/>
  <c r="N36" i="33"/>
  <c r="M36" i="33"/>
  <c r="L36" i="33"/>
  <c r="K36" i="33"/>
  <c r="J36" i="33"/>
  <c r="I36" i="33"/>
  <c r="H36" i="33"/>
  <c r="Q35" i="33"/>
  <c r="P35" i="33"/>
  <c r="Q34" i="33"/>
  <c r="P34" i="33"/>
  <c r="Q33" i="33"/>
  <c r="P33" i="33"/>
  <c r="Q32" i="33"/>
  <c r="P32" i="33"/>
  <c r="Q31" i="33"/>
  <c r="P31" i="33"/>
  <c r="Q30" i="33"/>
  <c r="P30" i="33"/>
  <c r="Q29" i="33"/>
  <c r="P29" i="33"/>
  <c r="Q28" i="33"/>
  <c r="P28" i="33"/>
  <c r="Q27" i="33"/>
  <c r="P27" i="33"/>
  <c r="Q26" i="33"/>
  <c r="P26" i="33"/>
  <c r="Q25" i="33"/>
  <c r="P25" i="33"/>
  <c r="Q24" i="33"/>
  <c r="P24" i="33"/>
  <c r="Q23" i="33"/>
  <c r="P23" i="33"/>
  <c r="Q22" i="33"/>
  <c r="P22" i="33"/>
  <c r="Q21" i="33"/>
  <c r="P21" i="33"/>
  <c r="Q20" i="33"/>
  <c r="P20" i="33"/>
  <c r="Q19" i="33"/>
  <c r="P19" i="33"/>
  <c r="Q18" i="33"/>
  <c r="P18" i="33"/>
  <c r="Q17" i="33"/>
  <c r="P17" i="33"/>
  <c r="Q15" i="33"/>
  <c r="P15" i="33"/>
  <c r="Q14" i="33"/>
  <c r="P14" i="33"/>
  <c r="Q13" i="33"/>
  <c r="P13" i="33"/>
  <c r="Q12" i="33"/>
  <c r="P12" i="33"/>
  <c r="Q11" i="33"/>
  <c r="P11" i="33"/>
  <c r="Q10" i="33"/>
  <c r="Q36" i="33" s="1"/>
  <c r="P10" i="33"/>
  <c r="P36" i="33" s="1"/>
  <c r="O21" i="47"/>
  <c r="N21" i="47"/>
  <c r="M21" i="47"/>
  <c r="L21" i="47"/>
  <c r="K21" i="47"/>
  <c r="J21" i="47"/>
  <c r="I21" i="47"/>
  <c r="H21" i="47"/>
  <c r="Q20" i="47"/>
  <c r="P20" i="47"/>
  <c r="Q19" i="47"/>
  <c r="P19" i="47"/>
  <c r="Q18" i="47"/>
  <c r="P18" i="47"/>
  <c r="Q17" i="47"/>
  <c r="P17" i="47"/>
  <c r="Q16" i="47"/>
  <c r="P16" i="47"/>
  <c r="Q15" i="47"/>
  <c r="P15" i="47"/>
  <c r="Q14" i="47"/>
  <c r="P14" i="47"/>
  <c r="Q13" i="47"/>
  <c r="P13" i="47"/>
  <c r="Q12" i="47"/>
  <c r="P12" i="47"/>
  <c r="Q11" i="47"/>
  <c r="P11" i="47"/>
  <c r="Q10" i="47"/>
  <c r="P10" i="47"/>
  <c r="Q9" i="47"/>
  <c r="P9" i="47"/>
  <c r="Q8" i="47"/>
  <c r="Q21" i="47" s="1"/>
  <c r="P8" i="47"/>
  <c r="P21" i="47" s="1"/>
  <c r="N34" i="45"/>
  <c r="M34" i="45"/>
  <c r="L34" i="45"/>
  <c r="K34" i="45"/>
  <c r="J34" i="45"/>
  <c r="I34" i="45"/>
  <c r="H34" i="45"/>
  <c r="Q33" i="45"/>
  <c r="P33" i="45"/>
  <c r="Q32" i="45"/>
  <c r="P32" i="45"/>
  <c r="Q31" i="45"/>
  <c r="P31" i="45"/>
  <c r="Q30" i="45"/>
  <c r="P30" i="45"/>
  <c r="Q29" i="45"/>
  <c r="P29" i="45"/>
  <c r="Q28" i="45"/>
  <c r="P28" i="45"/>
  <c r="Q27" i="45"/>
  <c r="P27" i="45"/>
  <c r="Q26" i="45"/>
  <c r="P26" i="45"/>
  <c r="Q25" i="45"/>
  <c r="P25" i="45"/>
  <c r="Q24" i="45"/>
  <c r="P24" i="45"/>
  <c r="Q23" i="45"/>
  <c r="P23" i="45"/>
  <c r="Q22" i="45"/>
  <c r="P22" i="45"/>
  <c r="Q21" i="45"/>
  <c r="P21" i="45"/>
  <c r="Q20" i="45"/>
  <c r="P20" i="45"/>
  <c r="Q19" i="45"/>
  <c r="P19" i="45"/>
  <c r="Q18" i="45"/>
  <c r="P18" i="45"/>
  <c r="Q17" i="45"/>
  <c r="P17" i="45"/>
  <c r="Q16" i="45"/>
  <c r="P16" i="45"/>
  <c r="Q15" i="45"/>
  <c r="P15" i="45"/>
  <c r="Q14" i="45"/>
  <c r="P14" i="45"/>
  <c r="Q13" i="45"/>
  <c r="P13" i="45"/>
  <c r="Q12" i="45"/>
  <c r="P12" i="45"/>
  <c r="Q11" i="45"/>
  <c r="P11" i="45"/>
  <c r="Q10" i="45"/>
  <c r="P10" i="45"/>
  <c r="Q9" i="45"/>
  <c r="P9" i="45"/>
  <c r="Q8" i="45"/>
  <c r="P8" i="45"/>
  <c r="Q7" i="45"/>
  <c r="Q34" i="45" s="1"/>
  <c r="P7" i="45"/>
  <c r="P34" i="45" s="1"/>
  <c r="O27" i="23"/>
  <c r="N27" i="23"/>
  <c r="M27" i="23"/>
  <c r="L27" i="23"/>
  <c r="K27" i="23"/>
  <c r="J27" i="23"/>
  <c r="I27" i="23"/>
  <c r="H27" i="23"/>
  <c r="Q26" i="23"/>
  <c r="P26" i="23"/>
  <c r="Q25" i="23"/>
  <c r="P25" i="23"/>
  <c r="Q24" i="23"/>
  <c r="P24" i="23"/>
  <c r="Q23" i="23"/>
  <c r="P23" i="23"/>
  <c r="Q22" i="23"/>
  <c r="P22" i="23"/>
  <c r="Q21" i="23"/>
  <c r="P21" i="23"/>
  <c r="Q20" i="23"/>
  <c r="P20" i="23"/>
  <c r="Q19" i="23"/>
  <c r="P19" i="23"/>
  <c r="Q18" i="23"/>
  <c r="P18" i="23"/>
  <c r="Q17" i="23"/>
  <c r="P17" i="23"/>
  <c r="Q16" i="23"/>
  <c r="P16" i="23"/>
  <c r="Q15" i="23"/>
  <c r="P15" i="23"/>
  <c r="Q14" i="23"/>
  <c r="P14" i="23"/>
  <c r="Q13" i="23"/>
  <c r="P13" i="23"/>
  <c r="Q12" i="23"/>
  <c r="P12" i="23"/>
  <c r="Q11" i="23"/>
  <c r="P11" i="23"/>
  <c r="Q10" i="23"/>
  <c r="P10" i="23"/>
  <c r="Q9" i="23"/>
  <c r="P9" i="23"/>
  <c r="Q8" i="23"/>
  <c r="Q27" i="23" s="1"/>
  <c r="P8" i="23"/>
  <c r="P27" i="23" s="1"/>
  <c r="O45" i="30"/>
  <c r="N45" i="30"/>
  <c r="M45" i="30"/>
  <c r="L45" i="30"/>
  <c r="K45" i="30"/>
  <c r="J45" i="30"/>
  <c r="I45" i="30"/>
  <c r="H45" i="30"/>
  <c r="Q44" i="30"/>
  <c r="P44" i="30"/>
  <c r="Q43" i="30"/>
  <c r="P43" i="30"/>
  <c r="Q42" i="30"/>
  <c r="P42" i="30"/>
  <c r="Q41" i="30"/>
  <c r="P41" i="30"/>
  <c r="Q40" i="30"/>
  <c r="P40" i="30"/>
  <c r="Q39" i="30"/>
  <c r="P39" i="30"/>
  <c r="Q38" i="30"/>
  <c r="P38" i="30"/>
  <c r="Q37" i="30"/>
  <c r="P37" i="30"/>
  <c r="Q36" i="30"/>
  <c r="P36" i="30"/>
  <c r="Q35" i="30"/>
  <c r="P35" i="30"/>
  <c r="Q34" i="30"/>
  <c r="P34" i="30"/>
  <c r="Q33" i="30"/>
  <c r="P33" i="30"/>
  <c r="Q31" i="30"/>
  <c r="P31" i="30"/>
  <c r="Q30" i="30"/>
  <c r="P30"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Q45" i="30" s="1"/>
  <c r="P10" i="30"/>
  <c r="P45" i="30" s="1"/>
  <c r="O72" i="22"/>
  <c r="N72" i="22"/>
  <c r="M72" i="22"/>
  <c r="L72" i="22"/>
  <c r="K72" i="22"/>
  <c r="J72" i="22"/>
  <c r="I72" i="22"/>
  <c r="H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13" i="22"/>
  <c r="P13" i="22"/>
  <c r="Q12" i="22"/>
  <c r="P12" i="22"/>
  <c r="Q11" i="22"/>
  <c r="P11" i="22"/>
  <c r="Q10" i="22"/>
  <c r="Q72" i="22" s="1"/>
  <c r="P10" i="22"/>
  <c r="P72" i="22" s="1"/>
  <c r="O40" i="21"/>
  <c r="N40" i="21"/>
  <c r="M40" i="21"/>
  <c r="L40" i="21"/>
  <c r="K40" i="21"/>
  <c r="J40" i="21"/>
  <c r="I40" i="21"/>
  <c r="H40" i="21"/>
  <c r="Q39" i="21"/>
  <c r="P39" i="21"/>
  <c r="Q38" i="21"/>
  <c r="P38" i="21"/>
  <c r="Q37" i="21"/>
  <c r="P37" i="21"/>
  <c r="Q36" i="21"/>
  <c r="P36" i="21"/>
  <c r="Q35" i="21"/>
  <c r="P35" i="21"/>
  <c r="Q34" i="21"/>
  <c r="P34" i="21"/>
  <c r="Q33" i="21"/>
  <c r="P33" i="21"/>
  <c r="Q32" i="21"/>
  <c r="P32" i="21"/>
  <c r="Q31" i="21"/>
  <c r="P31" i="21"/>
  <c r="Q30" i="21"/>
  <c r="P30" i="21"/>
  <c r="Q29" i="21"/>
  <c r="P29" i="21"/>
  <c r="Q28" i="21"/>
  <c r="P28" i="21"/>
  <c r="Q27" i="21"/>
  <c r="P27" i="21"/>
  <c r="Q26" i="21"/>
  <c r="P26" i="21"/>
  <c r="Q25" i="21"/>
  <c r="P25" i="21"/>
  <c r="Q24" i="21"/>
  <c r="P24" i="21"/>
  <c r="Q23" i="21"/>
  <c r="P23" i="21"/>
  <c r="Q22" i="21"/>
  <c r="P22" i="21"/>
  <c r="Q21" i="21"/>
  <c r="P21" i="21"/>
  <c r="Q20" i="21"/>
  <c r="P20" i="21"/>
  <c r="Q19" i="21"/>
  <c r="P19" i="21"/>
  <c r="Q18" i="21"/>
  <c r="P18" i="21"/>
  <c r="Q17" i="21"/>
  <c r="P17" i="21"/>
  <c r="Q16" i="21"/>
  <c r="P16" i="21"/>
  <c r="Q15" i="21"/>
  <c r="P15" i="21"/>
  <c r="Q14" i="21"/>
  <c r="P14" i="21"/>
  <c r="Q13" i="21"/>
  <c r="P13" i="21"/>
  <c r="Q12" i="21"/>
  <c r="P12" i="21"/>
  <c r="Q11" i="21"/>
  <c r="P11" i="21"/>
  <c r="Q10" i="21"/>
  <c r="Q40" i="21" s="1"/>
  <c r="P10" i="21"/>
  <c r="P40" i="21" s="1"/>
  <c r="O21" i="29"/>
  <c r="N21" i="29"/>
  <c r="M21" i="29"/>
  <c r="L21" i="29"/>
  <c r="K21" i="29"/>
  <c r="J21" i="29"/>
  <c r="I21" i="29"/>
  <c r="H21" i="29"/>
  <c r="Q20" i="29"/>
  <c r="P20" i="29"/>
  <c r="Q19" i="29"/>
  <c r="P19" i="29"/>
  <c r="Q18" i="29"/>
  <c r="P18" i="29"/>
  <c r="Q17" i="29"/>
  <c r="P17" i="29"/>
  <c r="Q16" i="29"/>
  <c r="P16" i="29"/>
  <c r="Q15" i="29"/>
  <c r="P15" i="29"/>
  <c r="Q14" i="29"/>
  <c r="P14" i="29"/>
  <c r="Q13" i="29"/>
  <c r="P13" i="29"/>
  <c r="Q12" i="29"/>
  <c r="P12" i="29"/>
  <c r="Q11" i="29"/>
  <c r="P11" i="29"/>
  <c r="Q10" i="29"/>
  <c r="P10" i="29"/>
  <c r="Q9" i="29"/>
  <c r="Q21" i="29" s="1"/>
  <c r="P9" i="29"/>
  <c r="P21" i="29" s="1"/>
  <c r="Q8" i="29"/>
  <c r="P8" i="29"/>
  <c r="O36" i="28"/>
  <c r="N36" i="28"/>
  <c r="M36" i="28"/>
  <c r="L36" i="28"/>
  <c r="K36" i="28"/>
  <c r="J36" i="28"/>
  <c r="I36" i="28"/>
  <c r="H36" i="28"/>
  <c r="Q35" i="28"/>
  <c r="P35" i="28"/>
  <c r="Q34" i="28"/>
  <c r="P34" i="28"/>
  <c r="Q33" i="28"/>
  <c r="P33" i="28"/>
  <c r="Q32" i="28"/>
  <c r="P32" i="28"/>
  <c r="Q31" i="28"/>
  <c r="P31" i="28"/>
  <c r="Q30" i="28"/>
  <c r="P30" i="28"/>
  <c r="Q27" i="28"/>
  <c r="P27" i="28"/>
  <c r="Q12" i="28"/>
  <c r="P12" i="28"/>
  <c r="Q11" i="28"/>
  <c r="P11" i="28"/>
  <c r="Q10" i="28"/>
  <c r="Q36" i="28" s="1"/>
  <c r="P10" i="28"/>
  <c r="P36" i="28" s="1"/>
  <c r="Q9" i="28"/>
  <c r="P9" i="28"/>
  <c r="Q179" i="43"/>
  <c r="P179" i="43"/>
  <c r="O179" i="43"/>
  <c r="J179" i="43"/>
  <c r="I179" i="43"/>
  <c r="F179" i="43"/>
  <c r="O178" i="43"/>
  <c r="P178" i="43" s="1"/>
  <c r="J178" i="43"/>
  <c r="I178" i="43"/>
  <c r="F178" i="43"/>
  <c r="Q177" i="43"/>
  <c r="O177" i="43"/>
  <c r="P177" i="43" s="1"/>
  <c r="J177" i="43"/>
  <c r="I177" i="43"/>
  <c r="F177" i="43"/>
  <c r="O176" i="43"/>
  <c r="P176" i="43" s="1"/>
  <c r="J176" i="43"/>
  <c r="I176" i="43"/>
  <c r="F176" i="43"/>
  <c r="Q175" i="43"/>
  <c r="O175" i="43"/>
  <c r="P175" i="43" s="1"/>
  <c r="J175" i="43"/>
  <c r="I175" i="43"/>
  <c r="F175" i="43"/>
  <c r="O174" i="43"/>
  <c r="P174" i="43" s="1"/>
  <c r="J174" i="43"/>
  <c r="I174" i="43"/>
  <c r="F174" i="43"/>
  <c r="Q173" i="43"/>
  <c r="O173" i="43"/>
  <c r="P173" i="43" s="1"/>
  <c r="J173" i="43"/>
  <c r="I173" i="43"/>
  <c r="F173" i="43"/>
  <c r="O172" i="43"/>
  <c r="P172" i="43" s="1"/>
  <c r="J172" i="43"/>
  <c r="I172" i="43"/>
  <c r="F172" i="43"/>
  <c r="Q171" i="43"/>
  <c r="O171" i="43"/>
  <c r="P171" i="43" s="1"/>
  <c r="J171" i="43"/>
  <c r="I171" i="43"/>
  <c r="F171" i="43"/>
  <c r="O170" i="43"/>
  <c r="P170" i="43" s="1"/>
  <c r="J170" i="43"/>
  <c r="I170" i="43"/>
  <c r="F170" i="43"/>
  <c r="Q169" i="43"/>
  <c r="O169" i="43"/>
  <c r="P169" i="43" s="1"/>
  <c r="J169" i="43"/>
  <c r="I169" i="43"/>
  <c r="F169" i="43"/>
  <c r="O168" i="43"/>
  <c r="P168" i="43" s="1"/>
  <c r="J168" i="43"/>
  <c r="I168" i="43"/>
  <c r="F168" i="43"/>
  <c r="Q167" i="43"/>
  <c r="O167" i="43"/>
  <c r="P167" i="43" s="1"/>
  <c r="J167" i="43"/>
  <c r="I167" i="43"/>
  <c r="F167" i="43"/>
  <c r="O166" i="43"/>
  <c r="P166" i="43" s="1"/>
  <c r="J166" i="43"/>
  <c r="I166" i="43"/>
  <c r="F166" i="43"/>
  <c r="Q165" i="43"/>
  <c r="O165" i="43"/>
  <c r="P165" i="43" s="1"/>
  <c r="J165" i="43"/>
  <c r="I165" i="43"/>
  <c r="F165" i="43"/>
  <c r="O164" i="43"/>
  <c r="P164" i="43" s="1"/>
  <c r="J164" i="43"/>
  <c r="I164" i="43"/>
  <c r="F164" i="43"/>
  <c r="Q163" i="43"/>
  <c r="O163" i="43"/>
  <c r="P163" i="43" s="1"/>
  <c r="J163" i="43"/>
  <c r="I163" i="43"/>
  <c r="F163" i="43"/>
  <c r="O162" i="43"/>
  <c r="P162" i="43" s="1"/>
  <c r="J162" i="43"/>
  <c r="I162" i="43"/>
  <c r="F162" i="43"/>
  <c r="Q161" i="43"/>
  <c r="O161" i="43"/>
  <c r="P161" i="43" s="1"/>
  <c r="J161" i="43"/>
  <c r="I161" i="43"/>
  <c r="F161" i="43"/>
  <c r="O160" i="43"/>
  <c r="P160" i="43" s="1"/>
  <c r="J160" i="43"/>
  <c r="I160" i="43"/>
  <c r="F160" i="43"/>
  <c r="Q159" i="43"/>
  <c r="O159" i="43"/>
  <c r="P159" i="43" s="1"/>
  <c r="J159" i="43"/>
  <c r="I159" i="43"/>
  <c r="F159" i="43"/>
  <c r="O158" i="43"/>
  <c r="P158" i="43" s="1"/>
  <c r="J158" i="43"/>
  <c r="I158" i="43"/>
  <c r="F158" i="43"/>
  <c r="Q157" i="43"/>
  <c r="O157" i="43"/>
  <c r="P157" i="43" s="1"/>
  <c r="J157" i="43"/>
  <c r="I157" i="43"/>
  <c r="F157" i="43"/>
  <c r="O156" i="43"/>
  <c r="P156" i="43" s="1"/>
  <c r="J156" i="43"/>
  <c r="I156" i="43"/>
  <c r="F156" i="43"/>
  <c r="Q155" i="43"/>
  <c r="O155" i="43"/>
  <c r="P155" i="43" s="1"/>
  <c r="J155" i="43"/>
  <c r="I155" i="43"/>
  <c r="F155" i="43"/>
  <c r="O154" i="43"/>
  <c r="P154" i="43" s="1"/>
  <c r="J154" i="43"/>
  <c r="I154" i="43"/>
  <c r="F154" i="43"/>
  <c r="Q153" i="43"/>
  <c r="O153" i="43"/>
  <c r="P153" i="43" s="1"/>
  <c r="J153" i="43"/>
  <c r="I153" i="43"/>
  <c r="F153" i="43"/>
  <c r="O152" i="43"/>
  <c r="P152" i="43" s="1"/>
  <c r="J152" i="43"/>
  <c r="I152" i="43"/>
  <c r="F152" i="43"/>
  <c r="Q151" i="43"/>
  <c r="O151" i="43"/>
  <c r="P151" i="43" s="1"/>
  <c r="J151" i="43"/>
  <c r="I151" i="43"/>
  <c r="F151" i="43"/>
  <c r="O150" i="43"/>
  <c r="P150" i="43" s="1"/>
  <c r="J150" i="43"/>
  <c r="I150" i="43"/>
  <c r="F150" i="43"/>
  <c r="Q149" i="43"/>
  <c r="O149" i="43"/>
  <c r="P149" i="43" s="1"/>
  <c r="J149" i="43"/>
  <c r="I149" i="43"/>
  <c r="F149" i="43"/>
  <c r="O148" i="43"/>
  <c r="P148" i="43" s="1"/>
  <c r="J148" i="43"/>
  <c r="I148" i="43"/>
  <c r="F148" i="43"/>
  <c r="Q147" i="43"/>
  <c r="O147" i="43"/>
  <c r="P147" i="43" s="1"/>
  <c r="J147" i="43"/>
  <c r="I147" i="43"/>
  <c r="F147" i="43"/>
  <c r="O146" i="43"/>
  <c r="P146" i="43" s="1"/>
  <c r="I146" i="43"/>
  <c r="F146" i="43"/>
  <c r="C143" i="43"/>
  <c r="D139" i="43"/>
  <c r="O136" i="43"/>
  <c r="J136" i="43"/>
  <c r="I136" i="43"/>
  <c r="F136" i="43"/>
  <c r="Q135" i="43"/>
  <c r="P135" i="43"/>
  <c r="O135" i="43"/>
  <c r="J135" i="43"/>
  <c r="I135" i="43"/>
  <c r="F135" i="43"/>
  <c r="O134" i="43"/>
  <c r="J134" i="43"/>
  <c r="I134" i="43"/>
  <c r="F134" i="43"/>
  <c r="Q133" i="43"/>
  <c r="P133" i="43"/>
  <c r="O133" i="43"/>
  <c r="J133" i="43"/>
  <c r="I133" i="43"/>
  <c r="F133" i="43"/>
  <c r="O132" i="43"/>
  <c r="J132" i="43"/>
  <c r="I132" i="43"/>
  <c r="F132" i="43"/>
  <c r="Q131" i="43"/>
  <c r="P131" i="43"/>
  <c r="O131" i="43"/>
  <c r="J131" i="43"/>
  <c r="I131" i="43"/>
  <c r="F131" i="43"/>
  <c r="O130" i="43"/>
  <c r="J130" i="43"/>
  <c r="I130" i="43"/>
  <c r="F130" i="43"/>
  <c r="Q129" i="43"/>
  <c r="P129" i="43"/>
  <c r="O129" i="43"/>
  <c r="J129" i="43"/>
  <c r="I129" i="43"/>
  <c r="F129" i="43"/>
  <c r="O128" i="43"/>
  <c r="J128" i="43"/>
  <c r="I128" i="43"/>
  <c r="F128" i="43"/>
  <c r="Q127" i="43"/>
  <c r="P127" i="43"/>
  <c r="O127" i="43"/>
  <c r="J127" i="43"/>
  <c r="I127" i="43"/>
  <c r="F127" i="43"/>
  <c r="O126" i="43"/>
  <c r="J126" i="43"/>
  <c r="I126" i="43"/>
  <c r="F126" i="43"/>
  <c r="Q125" i="43"/>
  <c r="P125" i="43"/>
  <c r="O125" i="43"/>
  <c r="J125" i="43"/>
  <c r="I125" i="43"/>
  <c r="F125" i="43"/>
  <c r="O124" i="43"/>
  <c r="J124" i="43"/>
  <c r="I124" i="43"/>
  <c r="F124" i="43"/>
  <c r="Q123" i="43"/>
  <c r="P123" i="43"/>
  <c r="O123" i="43"/>
  <c r="J123" i="43"/>
  <c r="I123" i="43"/>
  <c r="F123" i="43"/>
  <c r="O122" i="43"/>
  <c r="J122" i="43"/>
  <c r="I122" i="43"/>
  <c r="F122" i="43"/>
  <c r="Q121" i="43"/>
  <c r="P121" i="43"/>
  <c r="O121" i="43"/>
  <c r="J121" i="43"/>
  <c r="I121" i="43"/>
  <c r="F121" i="43"/>
  <c r="O120" i="43"/>
  <c r="J120" i="43"/>
  <c r="I120" i="43"/>
  <c r="F120" i="43"/>
  <c r="Q119" i="43"/>
  <c r="P119" i="43"/>
  <c r="O119" i="43"/>
  <c r="J119" i="43"/>
  <c r="I119" i="43"/>
  <c r="F119" i="43"/>
  <c r="O118" i="43"/>
  <c r="J118" i="43"/>
  <c r="I118" i="43"/>
  <c r="F118" i="43"/>
  <c r="Q117" i="43"/>
  <c r="P117" i="43"/>
  <c r="O117" i="43"/>
  <c r="J117" i="43"/>
  <c r="I117" i="43"/>
  <c r="F117" i="43"/>
  <c r="O116" i="43"/>
  <c r="J116" i="43"/>
  <c r="I116" i="43"/>
  <c r="F116" i="43"/>
  <c r="Q115" i="43"/>
  <c r="P115" i="43"/>
  <c r="O115" i="43"/>
  <c r="J115" i="43"/>
  <c r="I115" i="43"/>
  <c r="F115" i="43"/>
  <c r="O114" i="43"/>
  <c r="J114" i="43"/>
  <c r="I114" i="43"/>
  <c r="F114" i="43"/>
  <c r="Q113" i="43"/>
  <c r="P113" i="43"/>
  <c r="O113" i="43"/>
  <c r="J113" i="43"/>
  <c r="I113" i="43"/>
  <c r="F113" i="43"/>
  <c r="O112" i="43"/>
  <c r="J112" i="43"/>
  <c r="I112" i="43"/>
  <c r="F112" i="43"/>
  <c r="Q111" i="43"/>
  <c r="P111" i="43"/>
  <c r="O111" i="43"/>
  <c r="J111" i="43"/>
  <c r="I111" i="43"/>
  <c r="F111" i="43"/>
  <c r="O110" i="43"/>
  <c r="J110" i="43"/>
  <c r="I110" i="43"/>
  <c r="F110" i="43"/>
  <c r="Q109" i="43"/>
  <c r="P109" i="43"/>
  <c r="O109" i="43"/>
  <c r="J109" i="43"/>
  <c r="I109" i="43"/>
  <c r="F109" i="43"/>
  <c r="O108" i="43"/>
  <c r="J108" i="43"/>
  <c r="I108" i="43"/>
  <c r="F108" i="43"/>
  <c r="Q107" i="43"/>
  <c r="P107" i="43"/>
  <c r="O107" i="43"/>
  <c r="J107" i="43"/>
  <c r="I107" i="43"/>
  <c r="F107" i="43"/>
  <c r="O106" i="43"/>
  <c r="J106" i="43"/>
  <c r="I106" i="43"/>
  <c r="F106" i="43"/>
  <c r="Q105" i="43"/>
  <c r="P105" i="43"/>
  <c r="O105" i="43"/>
  <c r="J105" i="43"/>
  <c r="I105" i="43"/>
  <c r="F105" i="43"/>
  <c r="O104" i="43"/>
  <c r="J104" i="43"/>
  <c r="I104" i="43"/>
  <c r="F104" i="43"/>
  <c r="Q103" i="43"/>
  <c r="P103" i="43"/>
  <c r="O103" i="43"/>
  <c r="I103" i="43"/>
  <c r="F103" i="43"/>
  <c r="D96" i="43" s="1"/>
  <c r="C100" i="43"/>
  <c r="O93" i="43"/>
  <c r="Q93" i="43" s="1"/>
  <c r="J93" i="43"/>
  <c r="I93" i="43"/>
  <c r="F93" i="43"/>
  <c r="Q92" i="43"/>
  <c r="P92" i="43"/>
  <c r="O92" i="43"/>
  <c r="J92" i="43"/>
  <c r="I92" i="43"/>
  <c r="F92" i="43"/>
  <c r="O91" i="43"/>
  <c r="Q91" i="43" s="1"/>
  <c r="J91" i="43"/>
  <c r="I91" i="43"/>
  <c r="F91" i="43"/>
  <c r="Q90" i="43"/>
  <c r="P90" i="43"/>
  <c r="O90" i="43"/>
  <c r="J90" i="43"/>
  <c r="I90" i="43"/>
  <c r="F90" i="43"/>
  <c r="P89" i="43"/>
  <c r="O89" i="43"/>
  <c r="Q89" i="43" s="1"/>
  <c r="J89" i="43"/>
  <c r="I89" i="43"/>
  <c r="F89" i="43"/>
  <c r="Q88" i="43"/>
  <c r="P88" i="43"/>
  <c r="O88" i="43"/>
  <c r="J88" i="43"/>
  <c r="I88" i="43"/>
  <c r="F88" i="43"/>
  <c r="P87" i="43"/>
  <c r="O87" i="43"/>
  <c r="Q87" i="43" s="1"/>
  <c r="J87" i="43"/>
  <c r="I87" i="43"/>
  <c r="F87" i="43"/>
  <c r="Q86" i="43"/>
  <c r="P86" i="43"/>
  <c r="O86" i="43"/>
  <c r="J86" i="43"/>
  <c r="I86" i="43"/>
  <c r="F86" i="43"/>
  <c r="O85" i="43"/>
  <c r="Q85" i="43" s="1"/>
  <c r="J85" i="43"/>
  <c r="I85" i="43"/>
  <c r="F85" i="43"/>
  <c r="Q84" i="43"/>
  <c r="P84" i="43"/>
  <c r="O84" i="43"/>
  <c r="J84" i="43"/>
  <c r="I84" i="43"/>
  <c r="F84" i="43"/>
  <c r="O83" i="43"/>
  <c r="Q83" i="43" s="1"/>
  <c r="J83" i="43"/>
  <c r="I83" i="43"/>
  <c r="F83" i="43"/>
  <c r="Q82" i="43"/>
  <c r="P82" i="43"/>
  <c r="O82" i="43"/>
  <c r="J82" i="43"/>
  <c r="I82" i="43"/>
  <c r="F82" i="43"/>
  <c r="P81" i="43"/>
  <c r="O81" i="43"/>
  <c r="Q81" i="43" s="1"/>
  <c r="J81" i="43"/>
  <c r="I81" i="43"/>
  <c r="F81" i="43"/>
  <c r="Q80" i="43"/>
  <c r="P80" i="43"/>
  <c r="O80" i="43"/>
  <c r="J80" i="43"/>
  <c r="I80" i="43"/>
  <c r="F80" i="43"/>
  <c r="P79" i="43"/>
  <c r="O79" i="43"/>
  <c r="Q79" i="43" s="1"/>
  <c r="J79" i="43"/>
  <c r="I79" i="43"/>
  <c r="F79" i="43"/>
  <c r="Q78" i="43"/>
  <c r="P78" i="43"/>
  <c r="O78" i="43"/>
  <c r="J78" i="43"/>
  <c r="I78" i="43"/>
  <c r="F78" i="43"/>
  <c r="O77" i="43"/>
  <c r="Q77" i="43" s="1"/>
  <c r="J77" i="43"/>
  <c r="I77" i="43"/>
  <c r="F77" i="43"/>
  <c r="Q76" i="43"/>
  <c r="P76" i="43"/>
  <c r="O76" i="43"/>
  <c r="J76" i="43"/>
  <c r="I76" i="43"/>
  <c r="F76" i="43"/>
  <c r="O75" i="43"/>
  <c r="Q75" i="43" s="1"/>
  <c r="J75" i="43"/>
  <c r="I75" i="43"/>
  <c r="F75" i="43"/>
  <c r="Q74" i="43"/>
  <c r="P74" i="43"/>
  <c r="O74" i="43"/>
  <c r="J74" i="43"/>
  <c r="I74" i="43"/>
  <c r="F74" i="43"/>
  <c r="P73" i="43"/>
  <c r="O73" i="43"/>
  <c r="Q73" i="43" s="1"/>
  <c r="J73" i="43"/>
  <c r="I73" i="43"/>
  <c r="F73" i="43"/>
  <c r="Q72" i="43"/>
  <c r="P72" i="43"/>
  <c r="O72" i="43"/>
  <c r="J72" i="43"/>
  <c r="I72" i="43"/>
  <c r="F72" i="43"/>
  <c r="P71" i="43"/>
  <c r="O71" i="43"/>
  <c r="Q71" i="43" s="1"/>
  <c r="J71" i="43"/>
  <c r="I71" i="43"/>
  <c r="F71" i="43"/>
  <c r="Q70" i="43"/>
  <c r="P70" i="43"/>
  <c r="O70" i="43"/>
  <c r="J70" i="43"/>
  <c r="I70" i="43"/>
  <c r="F70" i="43"/>
  <c r="O69" i="43"/>
  <c r="Q69" i="43" s="1"/>
  <c r="J69" i="43"/>
  <c r="I69" i="43"/>
  <c r="F69" i="43"/>
  <c r="Q68" i="43"/>
  <c r="P68" i="43"/>
  <c r="O68" i="43"/>
  <c r="J68" i="43"/>
  <c r="I68" i="43"/>
  <c r="F68" i="43"/>
  <c r="O67" i="43"/>
  <c r="Q67" i="43" s="1"/>
  <c r="J67" i="43"/>
  <c r="I67" i="43"/>
  <c r="F67" i="43"/>
  <c r="Q66" i="43"/>
  <c r="O66" i="43"/>
  <c r="P66" i="43" s="1"/>
  <c r="J66" i="43"/>
  <c r="I66" i="43"/>
  <c r="F66" i="43"/>
  <c r="P65" i="43"/>
  <c r="O65" i="43"/>
  <c r="Q65" i="43" s="1"/>
  <c r="J65" i="43"/>
  <c r="I65" i="43"/>
  <c r="F65" i="43"/>
  <c r="Q64" i="43"/>
  <c r="O64" i="43"/>
  <c r="P64" i="43" s="1"/>
  <c r="J64" i="43"/>
  <c r="I64" i="43"/>
  <c r="F64" i="43"/>
  <c r="O63" i="43"/>
  <c r="Q63" i="43" s="1"/>
  <c r="J63" i="43"/>
  <c r="I63" i="43"/>
  <c r="F63" i="43"/>
  <c r="Q62" i="43"/>
  <c r="O62" i="43"/>
  <c r="P62" i="43" s="1"/>
  <c r="J62" i="43"/>
  <c r="I62" i="43"/>
  <c r="F62" i="43"/>
  <c r="P61" i="43"/>
  <c r="O61" i="43"/>
  <c r="Q61" i="43" s="1"/>
  <c r="J61" i="43"/>
  <c r="I61" i="43"/>
  <c r="F61" i="43"/>
  <c r="Q60" i="43"/>
  <c r="O60" i="43"/>
  <c r="P60" i="43" s="1"/>
  <c r="I60" i="43"/>
  <c r="F60" i="43"/>
  <c r="D53" i="43" s="1"/>
  <c r="C57" i="43"/>
  <c r="O50" i="43"/>
  <c r="Q50" i="43" s="1"/>
  <c r="J50" i="43"/>
  <c r="I50" i="43"/>
  <c r="F50" i="43"/>
  <c r="Q49" i="43"/>
  <c r="O49" i="43"/>
  <c r="P49" i="43" s="1"/>
  <c r="J49" i="43"/>
  <c r="I49" i="43"/>
  <c r="F49" i="43"/>
  <c r="O48" i="43"/>
  <c r="P48" i="43" s="1"/>
  <c r="J48" i="43"/>
  <c r="I48" i="43"/>
  <c r="F48" i="43"/>
  <c r="O47" i="43"/>
  <c r="P47" i="43" s="1"/>
  <c r="J47" i="43"/>
  <c r="I47" i="43"/>
  <c r="F47" i="43"/>
  <c r="Q46" i="43"/>
  <c r="P46" i="43"/>
  <c r="O46" i="43"/>
  <c r="J46" i="43"/>
  <c r="I46" i="43"/>
  <c r="F46" i="43"/>
  <c r="O45" i="43"/>
  <c r="P45" i="43" s="1"/>
  <c r="J45" i="43"/>
  <c r="I45" i="43"/>
  <c r="F45" i="43"/>
  <c r="Q44" i="43"/>
  <c r="P44" i="43"/>
  <c r="O44" i="43"/>
  <c r="J44" i="43"/>
  <c r="I44" i="43"/>
  <c r="F44" i="43"/>
  <c r="Q43" i="43"/>
  <c r="O43" i="43"/>
  <c r="P43" i="43" s="1"/>
  <c r="J43" i="43"/>
  <c r="I43" i="43"/>
  <c r="F43" i="43"/>
  <c r="O42" i="43"/>
  <c r="Q42" i="43" s="1"/>
  <c r="J42" i="43"/>
  <c r="I42" i="43"/>
  <c r="F42" i="43"/>
  <c r="Q41" i="43"/>
  <c r="O41" i="43"/>
  <c r="P41" i="43" s="1"/>
  <c r="J41" i="43"/>
  <c r="I41" i="43"/>
  <c r="F41" i="43"/>
  <c r="O40" i="43"/>
  <c r="P40" i="43" s="1"/>
  <c r="J40" i="43"/>
  <c r="I40" i="43"/>
  <c r="F40" i="43"/>
  <c r="O39" i="43"/>
  <c r="P39" i="43" s="1"/>
  <c r="J39" i="43"/>
  <c r="I39" i="43"/>
  <c r="F39" i="43"/>
  <c r="Q38" i="43"/>
  <c r="P38" i="43"/>
  <c r="O38" i="43"/>
  <c r="J38" i="43"/>
  <c r="I38" i="43"/>
  <c r="F38" i="43"/>
  <c r="O37" i="43"/>
  <c r="P37" i="43" s="1"/>
  <c r="J37" i="43"/>
  <c r="I37" i="43"/>
  <c r="F37" i="43"/>
  <c r="Q36" i="43"/>
  <c r="P36" i="43"/>
  <c r="O36" i="43"/>
  <c r="J36" i="43"/>
  <c r="I36" i="43"/>
  <c r="F36" i="43"/>
  <c r="Q35" i="43"/>
  <c r="O35" i="43"/>
  <c r="P35" i="43" s="1"/>
  <c r="J35" i="43"/>
  <c r="I35" i="43"/>
  <c r="F35" i="43"/>
  <c r="O34" i="43"/>
  <c r="Q34" i="43" s="1"/>
  <c r="J34" i="43"/>
  <c r="I34" i="43"/>
  <c r="F34" i="43"/>
  <c r="Q33" i="43"/>
  <c r="O33" i="43"/>
  <c r="P33" i="43" s="1"/>
  <c r="J33" i="43"/>
  <c r="I33" i="43"/>
  <c r="F33" i="43"/>
  <c r="O32" i="43"/>
  <c r="P32" i="43" s="1"/>
  <c r="J32" i="43"/>
  <c r="I32" i="43"/>
  <c r="F32" i="43"/>
  <c r="O31" i="43"/>
  <c r="P31" i="43" s="1"/>
  <c r="J31" i="43"/>
  <c r="I31" i="43"/>
  <c r="F31" i="43"/>
  <c r="Q30" i="43"/>
  <c r="P30" i="43"/>
  <c r="O30" i="43"/>
  <c r="J30" i="43"/>
  <c r="I30" i="43"/>
  <c r="F30" i="43"/>
  <c r="O29" i="43"/>
  <c r="P29" i="43" s="1"/>
  <c r="J29" i="43"/>
  <c r="I29" i="43"/>
  <c r="F29" i="43"/>
  <c r="Q28" i="43"/>
  <c r="P28" i="43"/>
  <c r="O28" i="43"/>
  <c r="J28" i="43"/>
  <c r="I28" i="43"/>
  <c r="F28" i="43"/>
  <c r="Q27" i="43"/>
  <c r="O27" i="43"/>
  <c r="P27" i="43" s="1"/>
  <c r="J27" i="43"/>
  <c r="I27" i="43"/>
  <c r="F27" i="43"/>
  <c r="O26" i="43"/>
  <c r="Q26" i="43" s="1"/>
  <c r="J26" i="43"/>
  <c r="I26" i="43"/>
  <c r="F26" i="43"/>
  <c r="Q25" i="43"/>
  <c r="O25" i="43"/>
  <c r="P25" i="43" s="1"/>
  <c r="J25" i="43"/>
  <c r="I25" i="43"/>
  <c r="F25" i="43"/>
  <c r="O24" i="43"/>
  <c r="P24" i="43" s="1"/>
  <c r="J24" i="43"/>
  <c r="I24" i="43"/>
  <c r="F24" i="43"/>
  <c r="O23" i="43"/>
  <c r="P23" i="43" s="1"/>
  <c r="J23" i="43"/>
  <c r="I23" i="43"/>
  <c r="F23" i="43"/>
  <c r="Q22" i="43"/>
  <c r="P22" i="43"/>
  <c r="O22" i="43"/>
  <c r="J22" i="43"/>
  <c r="I22" i="43"/>
  <c r="F22" i="43"/>
  <c r="O21" i="43"/>
  <c r="P21" i="43" s="1"/>
  <c r="J21" i="43"/>
  <c r="I21" i="43"/>
  <c r="F21" i="43"/>
  <c r="Q20" i="43"/>
  <c r="P20" i="43"/>
  <c r="O20" i="43"/>
  <c r="J20" i="43"/>
  <c r="I20" i="43"/>
  <c r="F20" i="43"/>
  <c r="Q19" i="43"/>
  <c r="O19" i="43"/>
  <c r="P19" i="43" s="1"/>
  <c r="J19" i="43"/>
  <c r="I19" i="43"/>
  <c r="F19" i="43"/>
  <c r="O18" i="43"/>
  <c r="Q18" i="43" s="1"/>
  <c r="J18" i="43"/>
  <c r="I18" i="43"/>
  <c r="F18" i="43"/>
  <c r="Q17" i="43"/>
  <c r="O17" i="43"/>
  <c r="P17" i="43" s="1"/>
  <c r="I17" i="43"/>
  <c r="F17" i="43"/>
  <c r="S2" i="43"/>
  <c r="R2" i="43"/>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J168" i="42"/>
  <c r="I168" i="42"/>
  <c r="F168" i="42"/>
  <c r="I167" i="42"/>
  <c r="F167" i="42"/>
  <c r="D160" i="42" s="1"/>
  <c r="C163"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D130" i="42" s="1"/>
  <c r="C133"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D100" i="42" s="1"/>
  <c r="C103"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D70" i="42" s="1"/>
  <c r="C73"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J48" i="42"/>
  <c r="I48" i="42"/>
  <c r="F48" i="42"/>
  <c r="I47" i="42"/>
  <c r="F47" i="42"/>
  <c r="D40" i="42" s="1"/>
  <c r="C43"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D10" i="42" s="1"/>
  <c r="C1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D103" i="40" s="1"/>
  <c r="J113" i="40"/>
  <c r="I113" i="40"/>
  <c r="F113" i="40"/>
  <c r="J112" i="40"/>
  <c r="I112" i="40"/>
  <c r="F112" i="40"/>
  <c r="J111" i="40"/>
  <c r="I111" i="40"/>
  <c r="F111" i="40"/>
  <c r="I110" i="40"/>
  <c r="F110" i="40"/>
  <c r="C107"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D72"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D41" i="40" s="1"/>
  <c r="J49" i="40"/>
  <c r="I49" i="40"/>
  <c r="F49" i="40"/>
  <c r="I48" i="40"/>
  <c r="F48" i="40"/>
  <c r="C45"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D10" i="40" s="1"/>
  <c r="C14" i="40"/>
  <c r="S2" i="40"/>
  <c r="R2" i="40"/>
  <c r="J888" i="12"/>
  <c r="I888" i="12"/>
  <c r="F888" i="12"/>
  <c r="J887" i="12"/>
  <c r="I887" i="12"/>
  <c r="F887" i="12"/>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J878" i="12"/>
  <c r="I878" i="12"/>
  <c r="F878" i="12"/>
  <c r="J877" i="12"/>
  <c r="I877" i="12"/>
  <c r="F877" i="12"/>
  <c r="J876" i="12"/>
  <c r="I876" i="12"/>
  <c r="F876"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F868" i="12"/>
  <c r="J867" i="12"/>
  <c r="I867" i="12"/>
  <c r="F867" i="12"/>
  <c r="J866" i="12"/>
  <c r="I866" i="12"/>
  <c r="F866" i="12"/>
  <c r="J865" i="12"/>
  <c r="I865" i="12"/>
  <c r="F865" i="12"/>
  <c r="J864" i="12"/>
  <c r="I864" i="12"/>
  <c r="F864" i="12"/>
  <c r="J863" i="12"/>
  <c r="I863" i="12"/>
  <c r="F863" i="12"/>
  <c r="J862" i="12"/>
  <c r="I862" i="12"/>
  <c r="F862" i="12"/>
  <c r="J861" i="12"/>
  <c r="I861" i="12"/>
  <c r="F861" i="12"/>
  <c r="J860" i="12"/>
  <c r="I860" i="12"/>
  <c r="F860" i="12"/>
  <c r="J859" i="12"/>
  <c r="I859" i="12"/>
  <c r="F859" i="12"/>
  <c r="J858" i="12"/>
  <c r="I858" i="12"/>
  <c r="F858" i="12"/>
  <c r="J857" i="12"/>
  <c r="I857" i="12"/>
  <c r="F857" i="12"/>
  <c r="J856" i="12"/>
  <c r="I856" i="12"/>
  <c r="F856" i="12"/>
  <c r="J855" i="12"/>
  <c r="I855" i="12"/>
  <c r="F855" i="12"/>
  <c r="I854" i="12"/>
  <c r="F854" i="12"/>
  <c r="E854" i="12"/>
  <c r="C851" i="12"/>
  <c r="D847" i="12"/>
  <c r="J844" i="12"/>
  <c r="I844" i="12"/>
  <c r="F844" i="12"/>
  <c r="J843" i="12"/>
  <c r="I843" i="12"/>
  <c r="F843" i="12"/>
  <c r="J842" i="12"/>
  <c r="I842" i="12"/>
  <c r="F842" i="12"/>
  <c r="J841" i="12"/>
  <c r="I841" i="12"/>
  <c r="F841" i="12"/>
  <c r="J840" i="12"/>
  <c r="I840" i="12"/>
  <c r="F840" i="12"/>
  <c r="J839" i="12"/>
  <c r="I839" i="12"/>
  <c r="F839" i="12"/>
  <c r="J838" i="12"/>
  <c r="I838" i="12"/>
  <c r="F838" i="12"/>
  <c r="J837" i="12"/>
  <c r="I837" i="12"/>
  <c r="F837" i="12"/>
  <c r="J836" i="12"/>
  <c r="I836" i="12"/>
  <c r="F836" i="12"/>
  <c r="J835" i="12"/>
  <c r="I835" i="12"/>
  <c r="F835" i="12"/>
  <c r="J834" i="12"/>
  <c r="I834" i="12"/>
  <c r="F834" i="12"/>
  <c r="J833" i="12"/>
  <c r="I833" i="12"/>
  <c r="F833" i="12"/>
  <c r="J832" i="12"/>
  <c r="I832" i="12"/>
  <c r="F832" i="12"/>
  <c r="J831" i="12"/>
  <c r="I831" i="12"/>
  <c r="F831" i="12"/>
  <c r="J830" i="12"/>
  <c r="I830" i="12"/>
  <c r="F830" i="12"/>
  <c r="J829" i="12"/>
  <c r="I829" i="12"/>
  <c r="F829" i="12"/>
  <c r="J828" i="12"/>
  <c r="I828" i="12"/>
  <c r="F828" i="12"/>
  <c r="J827" i="12"/>
  <c r="I827" i="12"/>
  <c r="F827" i="12"/>
  <c r="J826" i="12"/>
  <c r="I826" i="12"/>
  <c r="F826" i="12"/>
  <c r="J825" i="12"/>
  <c r="I825" i="12"/>
  <c r="F825" i="12"/>
  <c r="J824" i="12"/>
  <c r="I824" i="12"/>
  <c r="F824" i="12"/>
  <c r="J823" i="12"/>
  <c r="I823" i="12"/>
  <c r="F823" i="12"/>
  <c r="J822" i="12"/>
  <c r="I822" i="12"/>
  <c r="F822" i="12"/>
  <c r="J821" i="12"/>
  <c r="I821" i="12"/>
  <c r="F821" i="12"/>
  <c r="J820" i="12"/>
  <c r="I820" i="12"/>
  <c r="F820" i="12"/>
  <c r="J819" i="12"/>
  <c r="I819" i="12"/>
  <c r="F819" i="12"/>
  <c r="J818" i="12"/>
  <c r="I818" i="12"/>
  <c r="F818" i="12"/>
  <c r="J817" i="12"/>
  <c r="I817" i="12"/>
  <c r="F817" i="12"/>
  <c r="J816" i="12"/>
  <c r="I816" i="12"/>
  <c r="F816" i="12"/>
  <c r="J815" i="12"/>
  <c r="I815" i="12"/>
  <c r="F815" i="12"/>
  <c r="J814" i="12"/>
  <c r="I814" i="12"/>
  <c r="F814" i="12"/>
  <c r="J813" i="12"/>
  <c r="I813" i="12"/>
  <c r="F813" i="12"/>
  <c r="J812" i="12"/>
  <c r="I812" i="12"/>
  <c r="F812" i="12"/>
  <c r="J811" i="12"/>
  <c r="I811" i="12"/>
  <c r="F811" i="12"/>
  <c r="I810" i="12"/>
  <c r="F810" i="12"/>
  <c r="D803" i="12" s="1"/>
  <c r="E810" i="12"/>
  <c r="C807" i="12"/>
  <c r="J800" i="12"/>
  <c r="I800" i="12"/>
  <c r="F800" i="12"/>
  <c r="J799" i="12"/>
  <c r="I799" i="12"/>
  <c r="F799"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J779" i="12"/>
  <c r="I779" i="12"/>
  <c r="F779"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I766" i="12"/>
  <c r="E766" i="12"/>
  <c r="F766" i="12" s="1"/>
  <c r="C763" i="12"/>
  <c r="J756" i="12"/>
  <c r="I756" i="12"/>
  <c r="F756" i="12"/>
  <c r="J755" i="12"/>
  <c r="I755" i="12"/>
  <c r="F755" i="12"/>
  <c r="J754" i="12"/>
  <c r="I754" i="12"/>
  <c r="F754" i="12"/>
  <c r="J753" i="12"/>
  <c r="I753" i="12"/>
  <c r="F753"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J744" i="12"/>
  <c r="I744" i="12"/>
  <c r="F744" i="12"/>
  <c r="J743" i="12"/>
  <c r="I743" i="12"/>
  <c r="F743" i="12"/>
  <c r="J742" i="12"/>
  <c r="I742" i="12"/>
  <c r="F742" i="12"/>
  <c r="J741" i="12"/>
  <c r="I741" i="12"/>
  <c r="F741" i="12"/>
  <c r="J740" i="12"/>
  <c r="I740" i="12"/>
  <c r="F740"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J731" i="12"/>
  <c r="I731" i="12"/>
  <c r="F731" i="12"/>
  <c r="J730" i="12"/>
  <c r="I730" i="12"/>
  <c r="F730" i="12"/>
  <c r="J729" i="12"/>
  <c r="I729" i="12"/>
  <c r="F729" i="12"/>
  <c r="J728" i="12"/>
  <c r="I728" i="12"/>
  <c r="F728" i="12"/>
  <c r="J727" i="12"/>
  <c r="I727" i="12"/>
  <c r="F727" i="12"/>
  <c r="J726" i="12"/>
  <c r="I726" i="12"/>
  <c r="F726" i="12"/>
  <c r="J725" i="12"/>
  <c r="I725" i="12"/>
  <c r="F725" i="12"/>
  <c r="J724" i="12"/>
  <c r="I724" i="12"/>
  <c r="F724" i="12"/>
  <c r="J723" i="12"/>
  <c r="I723" i="12"/>
  <c r="F723" i="12"/>
  <c r="D715" i="12" s="1"/>
  <c r="I722" i="12"/>
  <c r="F722" i="12"/>
  <c r="E722" i="12"/>
  <c r="C719" i="12"/>
  <c r="J712" i="12"/>
  <c r="I712" i="12"/>
  <c r="F712" i="12"/>
  <c r="J711" i="12"/>
  <c r="I711" i="12"/>
  <c r="F711"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J694" i="12"/>
  <c r="I694" i="12"/>
  <c r="F694" i="12"/>
  <c r="J693" i="12"/>
  <c r="I693" i="12"/>
  <c r="F693" i="12"/>
  <c r="J692" i="12"/>
  <c r="I692" i="12"/>
  <c r="F692" i="12"/>
  <c r="J691" i="12"/>
  <c r="I691" i="12"/>
  <c r="F691" i="12"/>
  <c r="J690" i="12"/>
  <c r="I690" i="12"/>
  <c r="F690" i="12"/>
  <c r="J689" i="12"/>
  <c r="I689" i="12"/>
  <c r="F689" i="12"/>
  <c r="J688" i="12"/>
  <c r="I688" i="12"/>
  <c r="F688" i="12"/>
  <c r="J687" i="12"/>
  <c r="I687" i="12"/>
  <c r="F687" i="12"/>
  <c r="J686" i="12"/>
  <c r="I686" i="12"/>
  <c r="F686" i="12"/>
  <c r="J685" i="12"/>
  <c r="I685" i="12"/>
  <c r="F685" i="12"/>
  <c r="J684" i="12"/>
  <c r="I684" i="12"/>
  <c r="F684" i="12"/>
  <c r="J683" i="12"/>
  <c r="I683" i="12"/>
  <c r="F683" i="12"/>
  <c r="J682" i="12"/>
  <c r="I682" i="12"/>
  <c r="F682" i="12"/>
  <c r="J681" i="12"/>
  <c r="I681" i="12"/>
  <c r="F681" i="12"/>
  <c r="J680" i="12"/>
  <c r="I680" i="12"/>
  <c r="F680" i="12"/>
  <c r="J679" i="12"/>
  <c r="I679" i="12"/>
  <c r="F679" i="12"/>
  <c r="I678" i="12"/>
  <c r="F678" i="12"/>
  <c r="E678" i="12"/>
  <c r="C675" i="12"/>
  <c r="D671" i="12"/>
  <c r="J668" i="12"/>
  <c r="I668" i="12"/>
  <c r="F668" i="12"/>
  <c r="J667" i="12"/>
  <c r="I667" i="12"/>
  <c r="F667" i="12"/>
  <c r="J666" i="12"/>
  <c r="I666" i="12"/>
  <c r="F666" i="12"/>
  <c r="J665" i="12"/>
  <c r="I665" i="12"/>
  <c r="F665" i="12"/>
  <c r="J664" i="12"/>
  <c r="I664" i="12"/>
  <c r="F664" i="12"/>
  <c r="J663" i="12"/>
  <c r="I663" i="12"/>
  <c r="F663" i="12"/>
  <c r="J662" i="12"/>
  <c r="I662" i="12"/>
  <c r="F662" i="12"/>
  <c r="J661" i="12"/>
  <c r="I661" i="12"/>
  <c r="F661" i="12"/>
  <c r="J660" i="12"/>
  <c r="I660" i="12"/>
  <c r="F660" i="12"/>
  <c r="J659" i="12"/>
  <c r="I659" i="12"/>
  <c r="F659" i="12"/>
  <c r="J658" i="12"/>
  <c r="I658" i="12"/>
  <c r="F658" i="12"/>
  <c r="J657" i="12"/>
  <c r="I657" i="12"/>
  <c r="F657" i="12"/>
  <c r="J656" i="12"/>
  <c r="I656" i="12"/>
  <c r="F656" i="12"/>
  <c r="J655" i="12"/>
  <c r="I655" i="12"/>
  <c r="F655" i="12"/>
  <c r="J654" i="12"/>
  <c r="I654" i="12"/>
  <c r="F654" i="12"/>
  <c r="J653" i="12"/>
  <c r="I653" i="12"/>
  <c r="F653" i="12"/>
  <c r="J652" i="12"/>
  <c r="I652" i="12"/>
  <c r="F652" i="12"/>
  <c r="J651" i="12"/>
  <c r="I651" i="12"/>
  <c r="F651" i="12"/>
  <c r="J650" i="12"/>
  <c r="I650" i="12"/>
  <c r="F650" i="12"/>
  <c r="J649" i="12"/>
  <c r="I649" i="12"/>
  <c r="F649" i="12"/>
  <c r="J648" i="12"/>
  <c r="I648" i="12"/>
  <c r="F648" i="12"/>
  <c r="J647" i="12"/>
  <c r="I647" i="12"/>
  <c r="F647" i="12"/>
  <c r="J646" i="12"/>
  <c r="I646" i="12"/>
  <c r="F646" i="12"/>
  <c r="J645" i="12"/>
  <c r="I645" i="12"/>
  <c r="F645" i="12"/>
  <c r="J644" i="12"/>
  <c r="I644" i="12"/>
  <c r="F644" i="12"/>
  <c r="J643" i="12"/>
  <c r="I643" i="12"/>
  <c r="F643" i="12"/>
  <c r="J642" i="12"/>
  <c r="I642" i="12"/>
  <c r="F642" i="12"/>
  <c r="J641" i="12"/>
  <c r="I641" i="12"/>
  <c r="F641" i="12"/>
  <c r="J640" i="12"/>
  <c r="I640" i="12"/>
  <c r="F640" i="12"/>
  <c r="J639" i="12"/>
  <c r="I639" i="12"/>
  <c r="F639" i="12"/>
  <c r="J638" i="12"/>
  <c r="I638" i="12"/>
  <c r="F638" i="12"/>
  <c r="J637" i="12"/>
  <c r="I637" i="12"/>
  <c r="F637" i="12"/>
  <c r="J636" i="12"/>
  <c r="I636" i="12"/>
  <c r="F636" i="12"/>
  <c r="I635" i="12"/>
  <c r="F635" i="12"/>
  <c r="I634" i="12"/>
  <c r="E634" i="12"/>
  <c r="F634" i="12" s="1"/>
  <c r="D627" i="12" s="1"/>
  <c r="J624" i="12"/>
  <c r="I624" i="12"/>
  <c r="F624" i="12"/>
  <c r="J623" i="12"/>
  <c r="I623" i="12"/>
  <c r="F623" i="12"/>
  <c r="J622" i="12"/>
  <c r="I622" i="12"/>
  <c r="F622" i="12"/>
  <c r="J621" i="12"/>
  <c r="I621" i="12"/>
  <c r="F621" i="12"/>
  <c r="J620" i="12"/>
  <c r="I620" i="12"/>
  <c r="F620" i="12"/>
  <c r="J619" i="12"/>
  <c r="I619" i="12"/>
  <c r="F619" i="12"/>
  <c r="J618" i="12"/>
  <c r="I618" i="12"/>
  <c r="F618" i="12"/>
  <c r="J617" i="12"/>
  <c r="I617" i="12"/>
  <c r="F617" i="12"/>
  <c r="J616" i="12"/>
  <c r="I616" i="12"/>
  <c r="F616" i="12"/>
  <c r="J615" i="12"/>
  <c r="I615" i="12"/>
  <c r="F615" i="12"/>
  <c r="J614" i="12"/>
  <c r="I614" i="12"/>
  <c r="F614" i="12"/>
  <c r="J613" i="12"/>
  <c r="I613" i="12"/>
  <c r="F613" i="12"/>
  <c r="J612" i="12"/>
  <c r="I612" i="12"/>
  <c r="F612" i="12"/>
  <c r="J611" i="12"/>
  <c r="I611" i="12"/>
  <c r="F611" i="12"/>
  <c r="J610" i="12"/>
  <c r="I610" i="12"/>
  <c r="F610" i="12"/>
  <c r="J609" i="12"/>
  <c r="I609" i="12"/>
  <c r="F609" i="12"/>
  <c r="J608" i="12"/>
  <c r="I608" i="12"/>
  <c r="F608" i="12"/>
  <c r="J607" i="12"/>
  <c r="I607" i="12"/>
  <c r="F607" i="12"/>
  <c r="J606" i="12"/>
  <c r="I606" i="12"/>
  <c r="F606" i="12"/>
  <c r="J605" i="12"/>
  <c r="I605" i="12"/>
  <c r="F605" i="12"/>
  <c r="J604" i="12"/>
  <c r="I604" i="12"/>
  <c r="F604" i="12"/>
  <c r="J603" i="12"/>
  <c r="I603" i="12"/>
  <c r="F603" i="12"/>
  <c r="J602" i="12"/>
  <c r="I602" i="12"/>
  <c r="F602" i="12"/>
  <c r="J601" i="12"/>
  <c r="I601" i="12"/>
  <c r="F601" i="12"/>
  <c r="J600" i="12"/>
  <c r="I600" i="12"/>
  <c r="F600" i="12"/>
  <c r="J599" i="12"/>
  <c r="I599" i="12"/>
  <c r="F599" i="12"/>
  <c r="J598" i="12"/>
  <c r="I598" i="12"/>
  <c r="F598" i="12"/>
  <c r="J597" i="12"/>
  <c r="I597" i="12"/>
  <c r="F597" i="12"/>
  <c r="J596" i="12"/>
  <c r="I596" i="12"/>
  <c r="F596" i="12"/>
  <c r="J595" i="12"/>
  <c r="I595" i="12"/>
  <c r="F595" i="12"/>
  <c r="J594" i="12"/>
  <c r="I594" i="12"/>
  <c r="F594" i="12"/>
  <c r="J593" i="12"/>
  <c r="I593" i="12"/>
  <c r="F593" i="12"/>
  <c r="J592" i="12"/>
  <c r="I592" i="12"/>
  <c r="F592" i="12"/>
  <c r="I591" i="12"/>
  <c r="F591" i="12"/>
  <c r="I590" i="12"/>
  <c r="F590" i="12"/>
  <c r="D583" i="12" s="1"/>
  <c r="E590" i="12"/>
  <c r="J580" i="12"/>
  <c r="I580" i="12"/>
  <c r="F580" i="12"/>
  <c r="J579" i="12"/>
  <c r="I579" i="12"/>
  <c r="F579" i="12"/>
  <c r="J578" i="12"/>
  <c r="I578" i="12"/>
  <c r="F578" i="12"/>
  <c r="J577" i="12"/>
  <c r="I577" i="12"/>
  <c r="F577" i="12"/>
  <c r="J576" i="12"/>
  <c r="I576" i="12"/>
  <c r="F576" i="12"/>
  <c r="J575" i="12"/>
  <c r="I575" i="12"/>
  <c r="F575"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J566" i="12"/>
  <c r="I566" i="12"/>
  <c r="F566" i="12"/>
  <c r="J565" i="12"/>
  <c r="I565" i="12"/>
  <c r="F565" i="12"/>
  <c r="J564" i="12"/>
  <c r="I564" i="12"/>
  <c r="F564" i="12"/>
  <c r="J563" i="12"/>
  <c r="I563" i="12"/>
  <c r="F563" i="12"/>
  <c r="J562" i="12"/>
  <c r="I562" i="12"/>
  <c r="F562" i="12"/>
  <c r="J561" i="12"/>
  <c r="I561" i="12"/>
  <c r="F561" i="12"/>
  <c r="J560" i="12"/>
  <c r="I560" i="12"/>
  <c r="F560" i="12"/>
  <c r="J559" i="12"/>
  <c r="I559" i="12"/>
  <c r="F559" i="12"/>
  <c r="J558" i="12"/>
  <c r="I558" i="12"/>
  <c r="F558" i="12"/>
  <c r="J557" i="12"/>
  <c r="I557" i="12"/>
  <c r="F557" i="12"/>
  <c r="J556" i="12"/>
  <c r="I556" i="12"/>
  <c r="F556" i="12"/>
  <c r="J555" i="12"/>
  <c r="I555" i="12"/>
  <c r="F555" i="12"/>
  <c r="J554" i="12"/>
  <c r="I554" i="12"/>
  <c r="F554" i="12"/>
  <c r="J553" i="12"/>
  <c r="I553" i="12"/>
  <c r="F553" i="12"/>
  <c r="J552" i="12"/>
  <c r="I552" i="12"/>
  <c r="F552" i="12"/>
  <c r="J551" i="12"/>
  <c r="I551" i="12"/>
  <c r="F551" i="12"/>
  <c r="J550" i="12"/>
  <c r="I550" i="12"/>
  <c r="F550" i="12"/>
  <c r="J549" i="12"/>
  <c r="I549" i="12"/>
  <c r="F549" i="12"/>
  <c r="E549" i="12"/>
  <c r="J548" i="12"/>
  <c r="I548" i="12"/>
  <c r="F548" i="12"/>
  <c r="E548" i="12"/>
  <c r="J547" i="12"/>
  <c r="I547" i="12"/>
  <c r="F547" i="12"/>
  <c r="E547" i="12"/>
  <c r="I546" i="12"/>
  <c r="F546" i="12"/>
  <c r="D539" i="12" s="1"/>
  <c r="E546" i="12"/>
  <c r="J536" i="12"/>
  <c r="I536" i="12"/>
  <c r="F536" i="12"/>
  <c r="J535" i="12"/>
  <c r="I535" i="12"/>
  <c r="F535"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6" i="12"/>
  <c r="I516" i="12"/>
  <c r="F516" i="12"/>
  <c r="J515" i="12"/>
  <c r="I515" i="12"/>
  <c r="F515" i="12"/>
  <c r="J514" i="12"/>
  <c r="I514" i="12"/>
  <c r="F514" i="12"/>
  <c r="J513" i="12"/>
  <c r="I513" i="12"/>
  <c r="F513" i="12"/>
  <c r="J512" i="12"/>
  <c r="I512" i="12"/>
  <c r="F512" i="12"/>
  <c r="J511" i="12"/>
  <c r="I511" i="12"/>
  <c r="F511" i="12"/>
  <c r="J510" i="12"/>
  <c r="I510" i="12"/>
  <c r="F510" i="12"/>
  <c r="J509" i="12"/>
  <c r="I509" i="12"/>
  <c r="F509" i="12"/>
  <c r="J508" i="12"/>
  <c r="I508" i="12"/>
  <c r="F508" i="12"/>
  <c r="J507" i="12"/>
  <c r="I507" i="12"/>
  <c r="F507" i="12"/>
  <c r="D495" i="12" s="1"/>
  <c r="J506" i="12"/>
  <c r="I506" i="12"/>
  <c r="F506" i="12"/>
  <c r="J505" i="12"/>
  <c r="I505" i="12"/>
  <c r="F505" i="12"/>
  <c r="J504" i="12"/>
  <c r="I504" i="12"/>
  <c r="F504" i="12"/>
  <c r="I503" i="12"/>
  <c r="F503" i="12"/>
  <c r="I502" i="12"/>
  <c r="F502" i="12"/>
  <c r="E502" i="12"/>
  <c r="J492" i="12"/>
  <c r="I492" i="12"/>
  <c r="F492"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J474" i="12"/>
  <c r="I474" i="12"/>
  <c r="F474" i="12"/>
  <c r="J473" i="12"/>
  <c r="I473" i="12"/>
  <c r="F473" i="12"/>
  <c r="J472" i="12"/>
  <c r="I472" i="12"/>
  <c r="F472" i="12"/>
  <c r="J471" i="12"/>
  <c r="I471" i="12"/>
  <c r="F471" i="12"/>
  <c r="J470" i="12"/>
  <c r="I470" i="12"/>
  <c r="F470" i="12"/>
  <c r="J469" i="12"/>
  <c r="I469" i="12"/>
  <c r="F469" i="12"/>
  <c r="J468" i="12"/>
  <c r="I468" i="12"/>
  <c r="F468" i="12"/>
  <c r="J467" i="12"/>
  <c r="I467" i="12"/>
  <c r="F467" i="12"/>
  <c r="J466" i="12"/>
  <c r="I466" i="12"/>
  <c r="F466" i="12"/>
  <c r="J465" i="12"/>
  <c r="I465" i="12"/>
  <c r="F465" i="12"/>
  <c r="J464" i="12"/>
  <c r="I464" i="12"/>
  <c r="F464" i="12"/>
  <c r="J463" i="12"/>
  <c r="I463" i="12"/>
  <c r="F463" i="12"/>
  <c r="J462" i="12"/>
  <c r="I462" i="12"/>
  <c r="F462" i="12"/>
  <c r="J461" i="12"/>
  <c r="I461" i="12"/>
  <c r="F461" i="12"/>
  <c r="J460" i="12"/>
  <c r="I460" i="12"/>
  <c r="F460" i="12"/>
  <c r="I459" i="12"/>
  <c r="F459" i="12"/>
  <c r="I458" i="12"/>
  <c r="E458" i="12"/>
  <c r="F458" i="12" s="1"/>
  <c r="D451" i="12" s="1"/>
  <c r="J448" i="12"/>
  <c r="I448" i="12"/>
  <c r="F448" i="12"/>
  <c r="J447" i="12"/>
  <c r="I447" i="12"/>
  <c r="F447"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F426" i="12"/>
  <c r="J425" i="12"/>
  <c r="I425" i="12"/>
  <c r="F425" i="12"/>
  <c r="J424" i="12"/>
  <c r="I424" i="12"/>
  <c r="F424" i="12"/>
  <c r="J423" i="12"/>
  <c r="I423" i="12"/>
  <c r="F423" i="12"/>
  <c r="J422" i="12"/>
  <c r="I422" i="12"/>
  <c r="F422" i="12"/>
  <c r="J421" i="12"/>
  <c r="I421" i="12"/>
  <c r="F421" i="12"/>
  <c r="J420" i="12"/>
  <c r="I420" i="12"/>
  <c r="F420" i="12"/>
  <c r="J419" i="12"/>
  <c r="I419" i="12"/>
  <c r="F419" i="12"/>
  <c r="J418" i="12"/>
  <c r="I418" i="12"/>
  <c r="F418" i="12"/>
  <c r="J417" i="12"/>
  <c r="I417" i="12"/>
  <c r="F417" i="12"/>
  <c r="J416" i="12"/>
  <c r="I416" i="12"/>
  <c r="F416" i="12"/>
  <c r="I415" i="12"/>
  <c r="F415" i="12"/>
  <c r="I414" i="12"/>
  <c r="F414" i="12"/>
  <c r="D407" i="12" s="1"/>
  <c r="E414" i="12"/>
  <c r="J404" i="12"/>
  <c r="I404" i="12"/>
  <c r="F404" i="12"/>
  <c r="J403" i="12"/>
  <c r="I403" i="12"/>
  <c r="F403"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I371" i="12"/>
  <c r="F371" i="12"/>
  <c r="I370" i="12"/>
  <c r="F370" i="12"/>
  <c r="E370" i="12"/>
  <c r="J359" i="12"/>
  <c r="I359" i="12"/>
  <c r="F359"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D318" i="12" s="1"/>
  <c r="J329" i="12"/>
  <c r="I329" i="12"/>
  <c r="F329" i="12"/>
  <c r="J328" i="12"/>
  <c r="I328" i="12"/>
  <c r="F328" i="12"/>
  <c r="J327" i="12"/>
  <c r="I327" i="12"/>
  <c r="F327" i="12"/>
  <c r="I326" i="12"/>
  <c r="F326" i="12"/>
  <c r="I325" i="12"/>
  <c r="F325" i="12"/>
  <c r="E325"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I282" i="12"/>
  <c r="F282" i="12"/>
  <c r="D274" i="12" s="1"/>
  <c r="I281" i="12"/>
  <c r="E281" i="12"/>
  <c r="F281" i="12" s="1"/>
  <c r="J271" i="12"/>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I238" i="12"/>
  <c r="F238" i="12"/>
  <c r="I237" i="12"/>
  <c r="E237" i="12"/>
  <c r="F237" i="12" s="1"/>
  <c r="D230" i="12" s="1"/>
  <c r="J227"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I193" i="12"/>
  <c r="F193" i="12"/>
  <c r="E193" i="12"/>
  <c r="D186" i="12"/>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I149" i="12"/>
  <c r="F149" i="12"/>
  <c r="D142" i="12" s="1"/>
  <c r="E149" i="12"/>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J106" i="12"/>
  <c r="I106" i="12"/>
  <c r="F106" i="12"/>
  <c r="I105" i="12"/>
  <c r="F105" i="12"/>
  <c r="E105" i="12"/>
  <c r="D98"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I61" i="12"/>
  <c r="F61" i="12"/>
  <c r="D54" i="12" s="1"/>
  <c r="C58"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F19" i="12"/>
  <c r="J18" i="12"/>
  <c r="I18" i="12"/>
  <c r="F18" i="12"/>
  <c r="I17" i="12"/>
  <c r="F17" i="12"/>
  <c r="D10" i="12" s="1"/>
  <c r="E17" i="12"/>
  <c r="C14" i="12"/>
  <c r="S2" i="12"/>
  <c r="R2" i="12"/>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J273" i="10"/>
  <c r="I273" i="10"/>
  <c r="F273" i="10"/>
  <c r="J272" i="10"/>
  <c r="I272" i="10"/>
  <c r="F272" i="10"/>
  <c r="J271" i="10"/>
  <c r="I271" i="10"/>
  <c r="F271" i="10"/>
  <c r="E271" i="10"/>
  <c r="I270" i="10"/>
  <c r="F270" i="10"/>
  <c r="D263" i="10" s="1"/>
  <c r="E270" i="10"/>
  <c r="C267"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F249" i="10"/>
  <c r="J248" i="10"/>
  <c r="I248" i="10"/>
  <c r="F248" i="10"/>
  <c r="E248" i="10"/>
  <c r="I247" i="10"/>
  <c r="F247" i="10"/>
  <c r="E247" i="10"/>
  <c r="C244" i="10"/>
  <c r="D240"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F226" i="10"/>
  <c r="J225" i="10"/>
  <c r="I225" i="10"/>
  <c r="E225" i="10"/>
  <c r="F225" i="10" s="1"/>
  <c r="I224" i="10"/>
  <c r="F224" i="10"/>
  <c r="E224" i="10"/>
  <c r="C221" i="10"/>
  <c r="D217" i="10"/>
  <c r="J214" i="10"/>
  <c r="I214" i="10"/>
  <c r="F214" i="10"/>
  <c r="J213" i="10"/>
  <c r="I213" i="10"/>
  <c r="F213" i="10"/>
  <c r="J212" i="10"/>
  <c r="I212" i="10"/>
  <c r="F212"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F203" i="10"/>
  <c r="J202" i="10"/>
  <c r="I202" i="10"/>
  <c r="E202" i="10"/>
  <c r="F202" i="10" s="1"/>
  <c r="I201" i="10"/>
  <c r="E201" i="10"/>
  <c r="F201" i="10" s="1"/>
  <c r="C198"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F180" i="10"/>
  <c r="J179" i="10"/>
  <c r="I179" i="10"/>
  <c r="F179" i="10"/>
  <c r="E179" i="10"/>
  <c r="I178" i="10"/>
  <c r="F178" i="10"/>
  <c r="D171" i="10" s="1"/>
  <c r="E178" i="10"/>
  <c r="C175"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F157" i="10"/>
  <c r="J156" i="10"/>
  <c r="I156" i="10"/>
  <c r="F156" i="10"/>
  <c r="E156" i="10"/>
  <c r="I155" i="10"/>
  <c r="F155" i="10"/>
  <c r="E155" i="10"/>
  <c r="C152" i="10"/>
  <c r="D148"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F134" i="10"/>
  <c r="J133" i="10"/>
  <c r="I133" i="10"/>
  <c r="E133" i="10"/>
  <c r="F133" i="10" s="1"/>
  <c r="I132" i="10"/>
  <c r="F132" i="10"/>
  <c r="E132" i="10"/>
  <c r="C129" i="10"/>
  <c r="D125"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E110" i="10"/>
  <c r="F110" i="10" s="1"/>
  <c r="I109" i="10"/>
  <c r="E109" i="10"/>
  <c r="F109" i="10" s="1"/>
  <c r="C106"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F88" i="10"/>
  <c r="J87" i="10"/>
  <c r="I87" i="10"/>
  <c r="F87" i="10"/>
  <c r="E87" i="10"/>
  <c r="I86" i="10"/>
  <c r="F86" i="10"/>
  <c r="D79" i="10" s="1"/>
  <c r="E86" i="10"/>
  <c r="C83" i="10"/>
  <c r="J76" i="10"/>
  <c r="I76" i="10"/>
  <c r="F76" i="10"/>
  <c r="J75" i="10"/>
  <c r="I75" i="10"/>
  <c r="F75" i="10"/>
  <c r="J74" i="10"/>
  <c r="I74" i="10"/>
  <c r="F74" i="10"/>
  <c r="J73" i="10"/>
  <c r="I73" i="10"/>
  <c r="F73" i="10"/>
  <c r="J72" i="10"/>
  <c r="I72" i="10"/>
  <c r="F72" i="10"/>
  <c r="J71" i="10"/>
  <c r="I71" i="10"/>
  <c r="F71" i="10"/>
  <c r="J70" i="10"/>
  <c r="I70" i="10"/>
  <c r="F70" i="10"/>
  <c r="J69" i="10"/>
  <c r="I69" i="10"/>
  <c r="F69" i="10"/>
  <c r="J68" i="10"/>
  <c r="I68" i="10"/>
  <c r="F68" i="10"/>
  <c r="J67" i="10"/>
  <c r="I67" i="10"/>
  <c r="F67" i="10"/>
  <c r="J66" i="10"/>
  <c r="I66" i="10"/>
  <c r="F66" i="10"/>
  <c r="J65" i="10"/>
  <c r="I65" i="10"/>
  <c r="F65" i="10"/>
  <c r="J64" i="10"/>
  <c r="I64" i="10"/>
  <c r="F64" i="10"/>
  <c r="E64" i="10"/>
  <c r="I63" i="10"/>
  <c r="F63" i="10"/>
  <c r="E63" i="10"/>
  <c r="C60" i="10"/>
  <c r="D56"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E41" i="10"/>
  <c r="F41" i="10" s="1"/>
  <c r="I40" i="10"/>
  <c r="F40" i="10"/>
  <c r="E40" i="10"/>
  <c r="C37" i="10"/>
  <c r="D33" i="10"/>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E18" i="10"/>
  <c r="F18" i="10" s="1"/>
  <c r="D10" i="10" s="1"/>
  <c r="I17" i="10"/>
  <c r="E17" i="10"/>
  <c r="F17" i="10" s="1"/>
  <c r="C14" i="10"/>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D200" i="9" s="1"/>
  <c r="C204" i="9"/>
  <c r="J197" i="9"/>
  <c r="I197" i="9"/>
  <c r="F197" i="9"/>
  <c r="J196" i="9"/>
  <c r="I196" i="9"/>
  <c r="F196" i="9"/>
  <c r="J195" i="9"/>
  <c r="I195" i="9"/>
  <c r="F195" i="9"/>
  <c r="J194" i="9"/>
  <c r="I194" i="9"/>
  <c r="F194" i="9"/>
  <c r="J193" i="9"/>
  <c r="I193" i="9"/>
  <c r="F193" i="9"/>
  <c r="J192" i="9"/>
  <c r="I192" i="9"/>
  <c r="F192" i="9"/>
  <c r="D181" i="9" s="1"/>
  <c r="J191" i="9"/>
  <c r="I191" i="9"/>
  <c r="F191" i="9"/>
  <c r="J190" i="9"/>
  <c r="I190" i="9"/>
  <c r="F190" i="9"/>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D162"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D124" i="9" s="1"/>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D105"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D86" i="9" s="1"/>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D67" i="9" s="1"/>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D48" i="9"/>
  <c r="J45" i="9"/>
  <c r="I45" i="9"/>
  <c r="F45" i="9"/>
  <c r="J44" i="9"/>
  <c r="I44" i="9"/>
  <c r="F44" i="9"/>
  <c r="J43" i="9"/>
  <c r="I43" i="9"/>
  <c r="F43" i="9"/>
  <c r="J42" i="9"/>
  <c r="I42" i="9"/>
  <c r="F42" i="9"/>
  <c r="J41" i="9"/>
  <c r="I41" i="9"/>
  <c r="F41" i="9"/>
  <c r="J40" i="9"/>
  <c r="I40" i="9"/>
  <c r="F40" i="9"/>
  <c r="J39" i="9"/>
  <c r="I39" i="9"/>
  <c r="F39" i="9"/>
  <c r="J38" i="9"/>
  <c r="I38" i="9"/>
  <c r="F38" i="9"/>
  <c r="D29" i="9" s="1"/>
  <c r="J37" i="9"/>
  <c r="I37" i="9"/>
  <c r="F37" i="9"/>
  <c r="I36" i="9"/>
  <c r="F36" i="9"/>
  <c r="C33" i="9"/>
  <c r="J26" i="9"/>
  <c r="I26" i="9"/>
  <c r="F26" i="9"/>
  <c r="J25" i="9"/>
  <c r="I25" i="9"/>
  <c r="F25" i="9"/>
  <c r="J24" i="9"/>
  <c r="I24" i="9"/>
  <c r="F24" i="9"/>
  <c r="J23" i="9"/>
  <c r="I23" i="9"/>
  <c r="F23" i="9"/>
  <c r="J22" i="9"/>
  <c r="I22" i="9"/>
  <c r="F22" i="9"/>
  <c r="J21" i="9"/>
  <c r="I21" i="9"/>
  <c r="F21" i="9"/>
  <c r="J20" i="9"/>
  <c r="I20" i="9"/>
  <c r="F20" i="9"/>
  <c r="J19" i="9"/>
  <c r="I19" i="9"/>
  <c r="F19" i="9"/>
  <c r="J18" i="9"/>
  <c r="I18" i="9"/>
  <c r="F18" i="9"/>
  <c r="I17" i="9"/>
  <c r="F17" i="9"/>
  <c r="D10" i="9" s="1"/>
  <c r="C14" i="9"/>
  <c r="S2" i="9"/>
  <c r="R2" i="9"/>
  <c r="K967" i="8"/>
  <c r="J967" i="8"/>
  <c r="F967" i="8"/>
  <c r="G967" i="8" s="1"/>
  <c r="K966" i="8"/>
  <c r="J966" i="8"/>
  <c r="F966" i="8"/>
  <c r="G966" i="8" s="1"/>
  <c r="K965" i="8"/>
  <c r="J965" i="8"/>
  <c r="G965" i="8"/>
  <c r="K964" i="8"/>
  <c r="J964" i="8"/>
  <c r="G964" i="8"/>
  <c r="K963" i="8"/>
  <c r="J963" i="8"/>
  <c r="G963" i="8"/>
  <c r="K962" i="8"/>
  <c r="J962" i="8"/>
  <c r="G962" i="8"/>
  <c r="K961" i="8"/>
  <c r="J961" i="8"/>
  <c r="F961" i="8"/>
  <c r="G961" i="8" s="1"/>
  <c r="K960" i="8"/>
  <c r="J960" i="8"/>
  <c r="F960" i="8"/>
  <c r="G960" i="8" s="1"/>
  <c r="K959" i="8"/>
  <c r="J959" i="8"/>
  <c r="G959" i="8"/>
  <c r="K958" i="8"/>
  <c r="J958" i="8"/>
  <c r="K957" i="8"/>
  <c r="J957" i="8"/>
  <c r="K956" i="8"/>
  <c r="J956" i="8"/>
  <c r="F956" i="8"/>
  <c r="G956" i="8" s="1"/>
  <c r="K955" i="8"/>
  <c r="J955" i="8"/>
  <c r="K954" i="8"/>
  <c r="J954" i="8"/>
  <c r="K953" i="8"/>
  <c r="J953" i="8"/>
  <c r="F953" i="8"/>
  <c r="G953" i="8" s="1"/>
  <c r="K952" i="8"/>
  <c r="J952" i="8"/>
  <c r="K951" i="8"/>
  <c r="J951" i="8"/>
  <c r="K950" i="8"/>
  <c r="J950" i="8"/>
  <c r="F950" i="8"/>
  <c r="G950" i="8" s="1"/>
  <c r="K949" i="8"/>
  <c r="J949" i="8"/>
  <c r="K948" i="8"/>
  <c r="J948" i="8"/>
  <c r="K947" i="8"/>
  <c r="J947" i="8"/>
  <c r="F947" i="8"/>
  <c r="G947" i="8" s="1"/>
  <c r="K946" i="8"/>
  <c r="J946" i="8"/>
  <c r="K945" i="8"/>
  <c r="J945" i="8"/>
  <c r="K944" i="8"/>
  <c r="J944" i="8"/>
  <c r="F944" i="8"/>
  <c r="G944" i="8" s="1"/>
  <c r="K943" i="8"/>
  <c r="J943" i="8"/>
  <c r="K942" i="8"/>
  <c r="J942" i="8"/>
  <c r="K941" i="8"/>
  <c r="J941" i="8"/>
  <c r="F941" i="8"/>
  <c r="G941" i="8" s="1"/>
  <c r="K940" i="8"/>
  <c r="J940" i="8"/>
  <c r="K939" i="8"/>
  <c r="J939" i="8"/>
  <c r="K938" i="8"/>
  <c r="J938" i="8"/>
  <c r="F938" i="8"/>
  <c r="G938" i="8" s="1"/>
  <c r="K937" i="8"/>
  <c r="J937" i="8"/>
  <c r="K936" i="8"/>
  <c r="J936" i="8"/>
  <c r="K935" i="8"/>
  <c r="J935" i="8"/>
  <c r="F935" i="8"/>
  <c r="G935" i="8" s="1"/>
  <c r="K934" i="8"/>
  <c r="J934" i="8"/>
  <c r="K933" i="8"/>
  <c r="J933" i="8"/>
  <c r="K932" i="8"/>
  <c r="J932" i="8"/>
  <c r="F932" i="8"/>
  <c r="G932" i="8" s="1"/>
  <c r="K931" i="8"/>
  <c r="J931" i="8"/>
  <c r="K930" i="8"/>
  <c r="J930" i="8"/>
  <c r="K929" i="8"/>
  <c r="J929" i="8"/>
  <c r="F929" i="8"/>
  <c r="G929" i="8" s="1"/>
  <c r="K928" i="8"/>
  <c r="J928" i="8"/>
  <c r="K927" i="8"/>
  <c r="J927" i="8"/>
  <c r="K926" i="8"/>
  <c r="J926" i="8"/>
  <c r="F926" i="8"/>
  <c r="G926" i="8" s="1"/>
  <c r="K925" i="8"/>
  <c r="J925" i="8"/>
  <c r="K924" i="8"/>
  <c r="J924" i="8"/>
  <c r="K923" i="8"/>
  <c r="J923" i="8"/>
  <c r="F923" i="8"/>
  <c r="G923" i="8" s="1"/>
  <c r="K922" i="8"/>
  <c r="J922" i="8"/>
  <c r="K921" i="8"/>
  <c r="J921" i="8"/>
  <c r="K920" i="8"/>
  <c r="J920" i="8"/>
  <c r="F920" i="8"/>
  <c r="G920" i="8" s="1"/>
  <c r="K919" i="8"/>
  <c r="J919" i="8"/>
  <c r="F919" i="8"/>
  <c r="G919" i="8" s="1"/>
  <c r="K918" i="8"/>
  <c r="J918" i="8"/>
  <c r="F918" i="8"/>
  <c r="G918" i="8" s="1"/>
  <c r="J917" i="8"/>
  <c r="F917" i="8"/>
  <c r="G917" i="8" s="1"/>
  <c r="C914" i="8"/>
  <c r="K907" i="8"/>
  <c r="J907" i="8"/>
  <c r="F907" i="8"/>
  <c r="G907" i="8" s="1"/>
  <c r="K906" i="8"/>
  <c r="J906" i="8"/>
  <c r="F906" i="8"/>
  <c r="G906" i="8" s="1"/>
  <c r="K905" i="8"/>
  <c r="J905" i="8"/>
  <c r="G905" i="8"/>
  <c r="K904" i="8"/>
  <c r="J904" i="8"/>
  <c r="G904" i="8"/>
  <c r="K903" i="8"/>
  <c r="J903" i="8"/>
  <c r="G903" i="8"/>
  <c r="K902" i="8"/>
  <c r="J902" i="8"/>
  <c r="G902" i="8"/>
  <c r="K901" i="8"/>
  <c r="J901" i="8"/>
  <c r="F901" i="8"/>
  <c r="G901" i="8" s="1"/>
  <c r="K900" i="8"/>
  <c r="J900" i="8"/>
  <c r="F900" i="8"/>
  <c r="G900" i="8" s="1"/>
  <c r="K899" i="8"/>
  <c r="J899" i="8"/>
  <c r="G899" i="8"/>
  <c r="K898" i="8"/>
  <c r="J898" i="8"/>
  <c r="K897" i="8"/>
  <c r="J897" i="8"/>
  <c r="K896" i="8"/>
  <c r="J896" i="8"/>
  <c r="F896" i="8"/>
  <c r="G896" i="8" s="1"/>
  <c r="K895" i="8"/>
  <c r="J895" i="8"/>
  <c r="K894" i="8"/>
  <c r="J894" i="8"/>
  <c r="K893" i="8"/>
  <c r="J893" i="8"/>
  <c r="F893" i="8"/>
  <c r="G893" i="8" s="1"/>
  <c r="K892" i="8"/>
  <c r="J892" i="8"/>
  <c r="K891" i="8"/>
  <c r="J891" i="8"/>
  <c r="K890" i="8"/>
  <c r="J890" i="8"/>
  <c r="F890" i="8"/>
  <c r="G890" i="8" s="1"/>
  <c r="K889" i="8"/>
  <c r="J889" i="8"/>
  <c r="K888" i="8"/>
  <c r="J888" i="8"/>
  <c r="K887" i="8"/>
  <c r="J887" i="8"/>
  <c r="F887" i="8"/>
  <c r="G887" i="8" s="1"/>
  <c r="K886" i="8"/>
  <c r="J886" i="8"/>
  <c r="K885" i="8"/>
  <c r="J885" i="8"/>
  <c r="K884" i="8"/>
  <c r="J884" i="8"/>
  <c r="F884" i="8"/>
  <c r="G884" i="8" s="1"/>
  <c r="K883" i="8"/>
  <c r="J883" i="8"/>
  <c r="K882" i="8"/>
  <c r="J882" i="8"/>
  <c r="K881" i="8"/>
  <c r="J881" i="8"/>
  <c r="F881" i="8"/>
  <c r="G881" i="8" s="1"/>
  <c r="K880" i="8"/>
  <c r="J880" i="8"/>
  <c r="K879" i="8"/>
  <c r="J879" i="8"/>
  <c r="K878" i="8"/>
  <c r="J878" i="8"/>
  <c r="F878" i="8"/>
  <c r="G878" i="8" s="1"/>
  <c r="K877" i="8"/>
  <c r="J877" i="8"/>
  <c r="K876" i="8"/>
  <c r="J876" i="8"/>
  <c r="K875" i="8"/>
  <c r="J875" i="8"/>
  <c r="F875" i="8"/>
  <c r="G875" i="8" s="1"/>
  <c r="K874" i="8"/>
  <c r="J874" i="8"/>
  <c r="K873" i="8"/>
  <c r="J873" i="8"/>
  <c r="K872" i="8"/>
  <c r="J872" i="8"/>
  <c r="F872" i="8"/>
  <c r="G872" i="8" s="1"/>
  <c r="K871" i="8"/>
  <c r="J871" i="8"/>
  <c r="K870" i="8"/>
  <c r="J870" i="8"/>
  <c r="K869" i="8"/>
  <c r="J869" i="8"/>
  <c r="F869" i="8"/>
  <c r="G869" i="8" s="1"/>
  <c r="K868" i="8"/>
  <c r="J868" i="8"/>
  <c r="K867" i="8"/>
  <c r="J867" i="8"/>
  <c r="K866" i="8"/>
  <c r="J866" i="8"/>
  <c r="F866" i="8"/>
  <c r="G866" i="8" s="1"/>
  <c r="K865" i="8"/>
  <c r="J865" i="8"/>
  <c r="K864" i="8"/>
  <c r="J864" i="8"/>
  <c r="K863" i="8"/>
  <c r="J863" i="8"/>
  <c r="F863" i="8"/>
  <c r="G863" i="8" s="1"/>
  <c r="K862" i="8"/>
  <c r="J862" i="8"/>
  <c r="K861" i="8"/>
  <c r="J861" i="8"/>
  <c r="K860" i="8"/>
  <c r="J860" i="8"/>
  <c r="F860" i="8"/>
  <c r="G860" i="8" s="1"/>
  <c r="K859" i="8"/>
  <c r="J859" i="8"/>
  <c r="K858" i="8"/>
  <c r="J858" i="8"/>
  <c r="J857" i="8"/>
  <c r="F857" i="8"/>
  <c r="G857" i="8" s="1"/>
  <c r="C854" i="8"/>
  <c r="K847" i="8"/>
  <c r="J847" i="8"/>
  <c r="F847" i="8"/>
  <c r="G847" i="8" s="1"/>
  <c r="K846" i="8"/>
  <c r="J846" i="8"/>
  <c r="F846" i="8"/>
  <c r="G846" i="8" s="1"/>
  <c r="K845" i="8"/>
  <c r="J845" i="8"/>
  <c r="G845" i="8"/>
  <c r="K844" i="8"/>
  <c r="J844" i="8"/>
  <c r="G844" i="8"/>
  <c r="K843" i="8"/>
  <c r="J843" i="8"/>
  <c r="G843" i="8"/>
  <c r="K842" i="8"/>
  <c r="J842" i="8"/>
  <c r="G842" i="8"/>
  <c r="K841" i="8"/>
  <c r="J841" i="8"/>
  <c r="F841" i="8"/>
  <c r="G841" i="8" s="1"/>
  <c r="K840" i="8"/>
  <c r="J840" i="8"/>
  <c r="F840" i="8"/>
  <c r="G840" i="8" s="1"/>
  <c r="K839" i="8"/>
  <c r="J839" i="8"/>
  <c r="G839" i="8"/>
  <c r="K838" i="8"/>
  <c r="J838" i="8"/>
  <c r="K837" i="8"/>
  <c r="J837" i="8"/>
  <c r="K836" i="8"/>
  <c r="J836" i="8"/>
  <c r="G836" i="8"/>
  <c r="F836" i="8"/>
  <c r="K835" i="8"/>
  <c r="J835" i="8"/>
  <c r="K834" i="8"/>
  <c r="J834" i="8"/>
  <c r="K833" i="8"/>
  <c r="J833" i="8"/>
  <c r="G833" i="8"/>
  <c r="F833" i="8"/>
  <c r="K832" i="8"/>
  <c r="J832" i="8"/>
  <c r="K831" i="8"/>
  <c r="J831" i="8"/>
  <c r="K830" i="8"/>
  <c r="J830" i="8"/>
  <c r="G830" i="8"/>
  <c r="F830" i="8"/>
  <c r="K829" i="8"/>
  <c r="J829" i="8"/>
  <c r="K828" i="8"/>
  <c r="J828" i="8"/>
  <c r="K827" i="8"/>
  <c r="J827" i="8"/>
  <c r="G827" i="8"/>
  <c r="F827" i="8"/>
  <c r="K826" i="8"/>
  <c r="J826" i="8"/>
  <c r="K825" i="8"/>
  <c r="J825" i="8"/>
  <c r="K824" i="8"/>
  <c r="J824" i="8"/>
  <c r="G824" i="8"/>
  <c r="F824" i="8"/>
  <c r="K823" i="8"/>
  <c r="J823" i="8"/>
  <c r="K822" i="8"/>
  <c r="J822" i="8"/>
  <c r="K821" i="8"/>
  <c r="J821" i="8"/>
  <c r="G821" i="8"/>
  <c r="F821" i="8"/>
  <c r="K820" i="8"/>
  <c r="J820" i="8"/>
  <c r="K819" i="8"/>
  <c r="J819" i="8"/>
  <c r="K818" i="8"/>
  <c r="J818" i="8"/>
  <c r="G818" i="8"/>
  <c r="F818" i="8"/>
  <c r="K817" i="8"/>
  <c r="J817" i="8"/>
  <c r="K816" i="8"/>
  <c r="J816" i="8"/>
  <c r="K815" i="8"/>
  <c r="J815" i="8"/>
  <c r="G815" i="8"/>
  <c r="F815" i="8"/>
  <c r="K814" i="8"/>
  <c r="J814" i="8"/>
  <c r="K813" i="8"/>
  <c r="J813" i="8"/>
  <c r="K812" i="8"/>
  <c r="J812" i="8"/>
  <c r="G812" i="8"/>
  <c r="F812" i="8"/>
  <c r="K811" i="8"/>
  <c r="J811" i="8"/>
  <c r="K810" i="8"/>
  <c r="J810" i="8"/>
  <c r="K809" i="8"/>
  <c r="J809" i="8"/>
  <c r="G809" i="8"/>
  <c r="F809" i="8"/>
  <c r="K808" i="8"/>
  <c r="J808" i="8"/>
  <c r="K807" i="8"/>
  <c r="J807" i="8"/>
  <c r="K806" i="8"/>
  <c r="J806" i="8"/>
  <c r="G806" i="8"/>
  <c r="F806" i="8"/>
  <c r="K805" i="8"/>
  <c r="J805" i="8"/>
  <c r="K804" i="8"/>
  <c r="J804" i="8"/>
  <c r="K803" i="8"/>
  <c r="J803" i="8"/>
  <c r="G803" i="8"/>
  <c r="F803" i="8"/>
  <c r="K802" i="8"/>
  <c r="J802" i="8"/>
  <c r="K801" i="8"/>
  <c r="J801" i="8"/>
  <c r="K800" i="8"/>
  <c r="J800" i="8"/>
  <c r="G800" i="8"/>
  <c r="F800" i="8"/>
  <c r="K799" i="8"/>
  <c r="J799" i="8"/>
  <c r="G799" i="8"/>
  <c r="K798" i="8"/>
  <c r="J798" i="8"/>
  <c r="J797" i="8"/>
  <c r="F797" i="8"/>
  <c r="G797" i="8" s="1"/>
  <c r="F799" i="8" s="1"/>
  <c r="C794" i="8"/>
  <c r="K787" i="8"/>
  <c r="J787" i="8"/>
  <c r="K786" i="8"/>
  <c r="J786" i="8"/>
  <c r="K785" i="8"/>
  <c r="J785" i="8"/>
  <c r="G785" i="8"/>
  <c r="K784" i="8"/>
  <c r="J784" i="8"/>
  <c r="G784" i="8"/>
  <c r="K783" i="8"/>
  <c r="J783" i="8"/>
  <c r="G783" i="8"/>
  <c r="K782" i="8"/>
  <c r="J782" i="8"/>
  <c r="G782" i="8"/>
  <c r="K781" i="8"/>
  <c r="J781" i="8"/>
  <c r="K780" i="8"/>
  <c r="J780" i="8"/>
  <c r="K779" i="8"/>
  <c r="J779" i="8"/>
  <c r="G779" i="8"/>
  <c r="K778" i="8"/>
  <c r="J778" i="8"/>
  <c r="K777" i="8"/>
  <c r="J777" i="8"/>
  <c r="F777" i="8"/>
  <c r="G777" i="8" s="1"/>
  <c r="K776" i="8"/>
  <c r="J776" i="8"/>
  <c r="F776" i="8"/>
  <c r="G776" i="8" s="1"/>
  <c r="F778" i="8" s="1"/>
  <c r="G778" i="8" s="1"/>
  <c r="K775" i="8"/>
  <c r="J775" i="8"/>
  <c r="K774" i="8"/>
  <c r="J774" i="8"/>
  <c r="K773" i="8"/>
  <c r="J773" i="8"/>
  <c r="F773" i="8"/>
  <c r="G773" i="8" s="1"/>
  <c r="K772" i="8"/>
  <c r="J772" i="8"/>
  <c r="F772" i="8"/>
  <c r="G772" i="8" s="1"/>
  <c r="K771" i="8"/>
  <c r="J771" i="8"/>
  <c r="K770" i="8"/>
  <c r="J770" i="8"/>
  <c r="F770" i="8"/>
  <c r="G770" i="8" s="1"/>
  <c r="F771" i="8" s="1"/>
  <c r="G771" i="8" s="1"/>
  <c r="K769" i="8"/>
  <c r="J769" i="8"/>
  <c r="F769" i="8"/>
  <c r="G769" i="8" s="1"/>
  <c r="K768" i="8"/>
  <c r="J768" i="8"/>
  <c r="F768" i="8"/>
  <c r="G768" i="8" s="1"/>
  <c r="K767" i="8"/>
  <c r="J767" i="8"/>
  <c r="F767" i="8"/>
  <c r="G767" i="8" s="1"/>
  <c r="K766" i="8"/>
  <c r="J766" i="8"/>
  <c r="K765" i="8"/>
  <c r="J765" i="8"/>
  <c r="F765" i="8"/>
  <c r="G765" i="8" s="1"/>
  <c r="K764" i="8"/>
  <c r="J764" i="8"/>
  <c r="F764" i="8"/>
  <c r="G764" i="8" s="1"/>
  <c r="F766" i="8" s="1"/>
  <c r="G766" i="8" s="1"/>
  <c r="K763" i="8"/>
  <c r="J763" i="8"/>
  <c r="K762" i="8"/>
  <c r="J762" i="8"/>
  <c r="K761" i="8"/>
  <c r="J761" i="8"/>
  <c r="F761" i="8"/>
  <c r="G761" i="8" s="1"/>
  <c r="K760" i="8"/>
  <c r="J760" i="8"/>
  <c r="F760" i="8"/>
  <c r="G760" i="8" s="1"/>
  <c r="K759" i="8"/>
  <c r="J759" i="8"/>
  <c r="K758" i="8"/>
  <c r="J758" i="8"/>
  <c r="F758" i="8"/>
  <c r="G758" i="8" s="1"/>
  <c r="F759" i="8" s="1"/>
  <c r="G759" i="8" s="1"/>
  <c r="K757" i="8"/>
  <c r="J757" i="8"/>
  <c r="F757" i="8"/>
  <c r="G757" i="8" s="1"/>
  <c r="K756" i="8"/>
  <c r="J756" i="8"/>
  <c r="F756" i="8"/>
  <c r="G756" i="8" s="1"/>
  <c r="K755" i="8"/>
  <c r="J755" i="8"/>
  <c r="F755" i="8"/>
  <c r="G755" i="8" s="1"/>
  <c r="K754" i="8"/>
  <c r="J754" i="8"/>
  <c r="K753" i="8"/>
  <c r="J753" i="8"/>
  <c r="F753" i="8"/>
  <c r="G753" i="8" s="1"/>
  <c r="K752" i="8"/>
  <c r="J752" i="8"/>
  <c r="F752" i="8"/>
  <c r="G752" i="8" s="1"/>
  <c r="F754" i="8" s="1"/>
  <c r="G754" i="8" s="1"/>
  <c r="K751" i="8"/>
  <c r="J751" i="8"/>
  <c r="K750" i="8"/>
  <c r="J750" i="8"/>
  <c r="K749" i="8"/>
  <c r="J749" i="8"/>
  <c r="F749" i="8"/>
  <c r="G749" i="8" s="1"/>
  <c r="K748" i="8"/>
  <c r="J748" i="8"/>
  <c r="K747" i="8"/>
  <c r="J747" i="8"/>
  <c r="K746" i="8"/>
  <c r="J746" i="8"/>
  <c r="F746" i="8"/>
  <c r="G746" i="8" s="1"/>
  <c r="K745" i="8"/>
  <c r="J745" i="8"/>
  <c r="K744" i="8"/>
  <c r="J744" i="8"/>
  <c r="K743" i="8"/>
  <c r="J743" i="8"/>
  <c r="F743" i="8"/>
  <c r="G743" i="8" s="1"/>
  <c r="K742" i="8"/>
  <c r="J742" i="8"/>
  <c r="K741" i="8"/>
  <c r="J741" i="8"/>
  <c r="K740" i="8"/>
  <c r="J740" i="8"/>
  <c r="F740" i="8"/>
  <c r="G740" i="8" s="1"/>
  <c r="K739" i="8"/>
  <c r="J739" i="8"/>
  <c r="F739" i="8"/>
  <c r="G739" i="8" s="1"/>
  <c r="K738" i="8"/>
  <c r="J738" i="8"/>
  <c r="F738" i="8"/>
  <c r="G738" i="8" s="1"/>
  <c r="J737" i="8"/>
  <c r="F737" i="8"/>
  <c r="G737" i="8" s="1"/>
  <c r="C734" i="8"/>
  <c r="K727" i="8"/>
  <c r="J727" i="8"/>
  <c r="F727" i="8"/>
  <c r="G727" i="8" s="1"/>
  <c r="K726" i="8"/>
  <c r="J726" i="8"/>
  <c r="F726" i="8"/>
  <c r="G726" i="8" s="1"/>
  <c r="K725" i="8"/>
  <c r="J725" i="8"/>
  <c r="G725" i="8"/>
  <c r="K724" i="8"/>
  <c r="J724" i="8"/>
  <c r="G724" i="8"/>
  <c r="K723" i="8"/>
  <c r="J723" i="8"/>
  <c r="G723" i="8"/>
  <c r="K722" i="8"/>
  <c r="J722" i="8"/>
  <c r="G722" i="8"/>
  <c r="K721" i="8"/>
  <c r="J721" i="8"/>
  <c r="F721" i="8"/>
  <c r="G721" i="8" s="1"/>
  <c r="K720" i="8"/>
  <c r="J720" i="8"/>
  <c r="F720" i="8"/>
  <c r="G720" i="8" s="1"/>
  <c r="K719" i="8"/>
  <c r="J719" i="8"/>
  <c r="G719" i="8"/>
  <c r="K718" i="8"/>
  <c r="J718" i="8"/>
  <c r="K717" i="8"/>
  <c r="J717" i="8"/>
  <c r="F717" i="8"/>
  <c r="G717" i="8" s="1"/>
  <c r="K716" i="8"/>
  <c r="J716" i="8"/>
  <c r="F716" i="8"/>
  <c r="G716" i="8" s="1"/>
  <c r="F718" i="8" s="1"/>
  <c r="G718" i="8" s="1"/>
  <c r="K715" i="8"/>
  <c r="J715" i="8"/>
  <c r="K714" i="8"/>
  <c r="J714" i="8"/>
  <c r="K713" i="8"/>
  <c r="J713" i="8"/>
  <c r="F713" i="8"/>
  <c r="G713" i="8" s="1"/>
  <c r="K712" i="8"/>
  <c r="J712" i="8"/>
  <c r="F712" i="8"/>
  <c r="G712" i="8" s="1"/>
  <c r="K711" i="8"/>
  <c r="J711" i="8"/>
  <c r="F711" i="8"/>
  <c r="G711" i="8" s="1"/>
  <c r="K710" i="8"/>
  <c r="J710" i="8"/>
  <c r="F710" i="8"/>
  <c r="G710" i="8" s="1"/>
  <c r="K709" i="8"/>
  <c r="J709" i="8"/>
  <c r="F709" i="8"/>
  <c r="G709" i="8" s="1"/>
  <c r="K708" i="8"/>
  <c r="J708" i="8"/>
  <c r="F708" i="8"/>
  <c r="G708" i="8" s="1"/>
  <c r="K707" i="8"/>
  <c r="J707" i="8"/>
  <c r="F707" i="8"/>
  <c r="G707" i="8" s="1"/>
  <c r="K706" i="8"/>
  <c r="J706" i="8"/>
  <c r="K705" i="8"/>
  <c r="J705" i="8"/>
  <c r="F705" i="8"/>
  <c r="G705" i="8" s="1"/>
  <c r="K704" i="8"/>
  <c r="J704" i="8"/>
  <c r="F704" i="8"/>
  <c r="G704" i="8" s="1"/>
  <c r="F706" i="8" s="1"/>
  <c r="G706" i="8" s="1"/>
  <c r="K703" i="8"/>
  <c r="J703" i="8"/>
  <c r="K702" i="8"/>
  <c r="J702" i="8"/>
  <c r="K701" i="8"/>
  <c r="J701" i="8"/>
  <c r="F701" i="8"/>
  <c r="G701" i="8" s="1"/>
  <c r="K700" i="8"/>
  <c r="J700" i="8"/>
  <c r="F700" i="8"/>
  <c r="G700" i="8" s="1"/>
  <c r="K699" i="8"/>
  <c r="J699" i="8"/>
  <c r="F699" i="8"/>
  <c r="G699" i="8" s="1"/>
  <c r="K698" i="8"/>
  <c r="J698" i="8"/>
  <c r="F698" i="8"/>
  <c r="G698" i="8" s="1"/>
  <c r="K697" i="8"/>
  <c r="J697" i="8"/>
  <c r="F697" i="8"/>
  <c r="G697" i="8" s="1"/>
  <c r="K696" i="8"/>
  <c r="J696" i="8"/>
  <c r="F696" i="8"/>
  <c r="G696" i="8" s="1"/>
  <c r="K695" i="8"/>
  <c r="J695" i="8"/>
  <c r="F695" i="8"/>
  <c r="G695" i="8" s="1"/>
  <c r="K694" i="8"/>
  <c r="J694" i="8"/>
  <c r="K693" i="8"/>
  <c r="J693" i="8"/>
  <c r="K692" i="8"/>
  <c r="J692" i="8"/>
  <c r="F692" i="8"/>
  <c r="G692" i="8" s="1"/>
  <c r="K691" i="8"/>
  <c r="J691" i="8"/>
  <c r="K690" i="8"/>
  <c r="J690" i="8"/>
  <c r="K689" i="8"/>
  <c r="J689" i="8"/>
  <c r="F689" i="8"/>
  <c r="G689" i="8" s="1"/>
  <c r="K688" i="8"/>
  <c r="J688" i="8"/>
  <c r="K687" i="8"/>
  <c r="J687" i="8"/>
  <c r="K686" i="8"/>
  <c r="J686" i="8"/>
  <c r="F686" i="8"/>
  <c r="G686" i="8" s="1"/>
  <c r="K685" i="8"/>
  <c r="J685" i="8"/>
  <c r="K684" i="8"/>
  <c r="J684" i="8"/>
  <c r="K683" i="8"/>
  <c r="J683" i="8"/>
  <c r="F683" i="8"/>
  <c r="G683" i="8" s="1"/>
  <c r="K682" i="8"/>
  <c r="J682" i="8"/>
  <c r="K681" i="8"/>
  <c r="J681" i="8"/>
  <c r="K680" i="8"/>
  <c r="J680" i="8"/>
  <c r="F680" i="8"/>
  <c r="G680" i="8" s="1"/>
  <c r="K679" i="8"/>
  <c r="J679" i="8"/>
  <c r="F679" i="8"/>
  <c r="G679" i="8" s="1"/>
  <c r="K678" i="8"/>
  <c r="J678" i="8"/>
  <c r="F678" i="8"/>
  <c r="G678" i="8" s="1"/>
  <c r="J677" i="8"/>
  <c r="F677" i="8"/>
  <c r="G677" i="8" s="1"/>
  <c r="C674" i="8"/>
  <c r="K667" i="8"/>
  <c r="J667" i="8"/>
  <c r="F667" i="8"/>
  <c r="G667" i="8" s="1"/>
  <c r="K666" i="8"/>
  <c r="J666" i="8"/>
  <c r="F666" i="8"/>
  <c r="G666" i="8" s="1"/>
  <c r="K665" i="8"/>
  <c r="J665" i="8"/>
  <c r="G665" i="8"/>
  <c r="K664" i="8"/>
  <c r="J664" i="8"/>
  <c r="G664" i="8"/>
  <c r="K663" i="8"/>
  <c r="J663" i="8"/>
  <c r="G663" i="8"/>
  <c r="K662" i="8"/>
  <c r="J662" i="8"/>
  <c r="G662" i="8"/>
  <c r="K661" i="8"/>
  <c r="J661" i="8"/>
  <c r="K660" i="8"/>
  <c r="J660" i="8"/>
  <c r="K659" i="8"/>
  <c r="J659" i="8"/>
  <c r="G659" i="8"/>
  <c r="F661" i="8" s="1"/>
  <c r="G661" i="8" s="1"/>
  <c r="K658" i="8"/>
  <c r="J658" i="8"/>
  <c r="F658" i="8"/>
  <c r="G658" i="8" s="1"/>
  <c r="K657" i="8"/>
  <c r="J657" i="8"/>
  <c r="F657" i="8"/>
  <c r="G657" i="8" s="1"/>
  <c r="K656" i="8"/>
  <c r="J656" i="8"/>
  <c r="F656" i="8"/>
  <c r="G656" i="8" s="1"/>
  <c r="K655" i="8"/>
  <c r="J655" i="8"/>
  <c r="K654" i="8"/>
  <c r="J654" i="8"/>
  <c r="F654" i="8"/>
  <c r="G654" i="8" s="1"/>
  <c r="K653" i="8"/>
  <c r="J653" i="8"/>
  <c r="F653" i="8"/>
  <c r="G653" i="8" s="1"/>
  <c r="F655" i="8" s="1"/>
  <c r="G655" i="8" s="1"/>
  <c r="K652" i="8"/>
  <c r="J652" i="8"/>
  <c r="K651" i="8"/>
  <c r="J651" i="8"/>
  <c r="K650" i="8"/>
  <c r="J650" i="8"/>
  <c r="F650" i="8"/>
  <c r="G650" i="8" s="1"/>
  <c r="K649" i="8"/>
  <c r="J649" i="8"/>
  <c r="F649" i="8"/>
  <c r="G649" i="8" s="1"/>
  <c r="K648" i="8"/>
  <c r="J648" i="8"/>
  <c r="K647" i="8"/>
  <c r="J647" i="8"/>
  <c r="F647" i="8"/>
  <c r="G647" i="8" s="1"/>
  <c r="F648" i="8" s="1"/>
  <c r="G648" i="8" s="1"/>
  <c r="K646" i="8"/>
  <c r="J646" i="8"/>
  <c r="F646" i="8"/>
  <c r="G646" i="8" s="1"/>
  <c r="K645" i="8"/>
  <c r="J645" i="8"/>
  <c r="F645" i="8"/>
  <c r="G645" i="8" s="1"/>
  <c r="K644" i="8"/>
  <c r="J644" i="8"/>
  <c r="F644" i="8"/>
  <c r="G644" i="8" s="1"/>
  <c r="K643" i="8"/>
  <c r="J643" i="8"/>
  <c r="K642" i="8"/>
  <c r="J642" i="8"/>
  <c r="F642" i="8"/>
  <c r="G642" i="8" s="1"/>
  <c r="K641" i="8"/>
  <c r="J641" i="8"/>
  <c r="F641" i="8"/>
  <c r="G641" i="8" s="1"/>
  <c r="F643" i="8" s="1"/>
  <c r="G643" i="8" s="1"/>
  <c r="K640" i="8"/>
  <c r="J640" i="8"/>
  <c r="K639" i="8"/>
  <c r="J639" i="8"/>
  <c r="K638" i="8"/>
  <c r="J638" i="8"/>
  <c r="F638" i="8"/>
  <c r="G638" i="8" s="1"/>
  <c r="K637" i="8"/>
  <c r="J637" i="8"/>
  <c r="F637" i="8"/>
  <c r="G637" i="8" s="1"/>
  <c r="K636" i="8"/>
  <c r="J636" i="8"/>
  <c r="K635" i="8"/>
  <c r="J635" i="8"/>
  <c r="F635" i="8"/>
  <c r="G635" i="8" s="1"/>
  <c r="F636" i="8" s="1"/>
  <c r="G636" i="8" s="1"/>
  <c r="K634" i="8"/>
  <c r="J634" i="8"/>
  <c r="F634" i="8"/>
  <c r="G634" i="8" s="1"/>
  <c r="K633" i="8"/>
  <c r="J633" i="8"/>
  <c r="F633" i="8"/>
  <c r="G633" i="8" s="1"/>
  <c r="K632" i="8"/>
  <c r="J632" i="8"/>
  <c r="F632" i="8"/>
  <c r="G632" i="8" s="1"/>
  <c r="K631" i="8"/>
  <c r="J631" i="8"/>
  <c r="K630" i="8"/>
  <c r="J630" i="8"/>
  <c r="F630" i="8"/>
  <c r="G630" i="8" s="1"/>
  <c r="K629" i="8"/>
  <c r="J629" i="8"/>
  <c r="F629" i="8"/>
  <c r="G629" i="8" s="1"/>
  <c r="F631" i="8" s="1"/>
  <c r="G631" i="8" s="1"/>
  <c r="K628" i="8"/>
  <c r="J628" i="8"/>
  <c r="K627" i="8"/>
  <c r="J627" i="8"/>
  <c r="K626" i="8"/>
  <c r="J626" i="8"/>
  <c r="F626" i="8"/>
  <c r="G626" i="8" s="1"/>
  <c r="K625" i="8"/>
  <c r="J625" i="8"/>
  <c r="F625" i="8"/>
  <c r="G625" i="8" s="1"/>
  <c r="K624" i="8"/>
  <c r="J624" i="8"/>
  <c r="K623" i="8"/>
  <c r="J623" i="8"/>
  <c r="F623" i="8"/>
  <c r="G623" i="8" s="1"/>
  <c r="F624" i="8" s="1"/>
  <c r="G624" i="8" s="1"/>
  <c r="K622" i="8"/>
  <c r="J622" i="8"/>
  <c r="F622" i="8"/>
  <c r="G622" i="8" s="1"/>
  <c r="K621" i="8"/>
  <c r="J621" i="8"/>
  <c r="F621" i="8"/>
  <c r="G621" i="8" s="1"/>
  <c r="K620" i="8"/>
  <c r="J620" i="8"/>
  <c r="F620" i="8"/>
  <c r="G620" i="8" s="1"/>
  <c r="K619" i="8"/>
  <c r="J619" i="8"/>
  <c r="F619" i="8"/>
  <c r="G619" i="8" s="1"/>
  <c r="K618" i="8"/>
  <c r="J618" i="8"/>
  <c r="F618" i="8"/>
  <c r="G618" i="8" s="1"/>
  <c r="J617" i="8"/>
  <c r="F617" i="8"/>
  <c r="G617" i="8" s="1"/>
  <c r="C614" i="8"/>
  <c r="K607" i="8"/>
  <c r="J607" i="8"/>
  <c r="F607" i="8"/>
  <c r="G607" i="8" s="1"/>
  <c r="K606" i="8"/>
  <c r="J606" i="8"/>
  <c r="F606" i="8"/>
  <c r="G606" i="8" s="1"/>
  <c r="K605" i="8"/>
  <c r="J605" i="8"/>
  <c r="G605" i="8"/>
  <c r="K604" i="8"/>
  <c r="J604" i="8"/>
  <c r="G604" i="8"/>
  <c r="K603" i="8"/>
  <c r="J603" i="8"/>
  <c r="G603" i="8"/>
  <c r="K602" i="8"/>
  <c r="J602" i="8"/>
  <c r="G602" i="8"/>
  <c r="K601" i="8"/>
  <c r="J601" i="8"/>
  <c r="F601" i="8"/>
  <c r="G601" i="8" s="1"/>
  <c r="K600" i="8"/>
  <c r="J600" i="8"/>
  <c r="F600" i="8"/>
  <c r="G600" i="8" s="1"/>
  <c r="K599" i="8"/>
  <c r="J599" i="8"/>
  <c r="G599" i="8"/>
  <c r="K598" i="8"/>
  <c r="J598" i="8"/>
  <c r="K597" i="8"/>
  <c r="J597" i="8"/>
  <c r="K596" i="8"/>
  <c r="J596" i="8"/>
  <c r="G596" i="8"/>
  <c r="F596" i="8"/>
  <c r="K595" i="8"/>
  <c r="J595" i="8"/>
  <c r="K594" i="8"/>
  <c r="J594" i="8"/>
  <c r="K593" i="8"/>
  <c r="J593" i="8"/>
  <c r="G593" i="8"/>
  <c r="F593" i="8"/>
  <c r="K592" i="8"/>
  <c r="J592" i="8"/>
  <c r="K591" i="8"/>
  <c r="J591" i="8"/>
  <c r="K590" i="8"/>
  <c r="J590" i="8"/>
  <c r="G590" i="8"/>
  <c r="F590" i="8"/>
  <c r="K589" i="8"/>
  <c r="J589" i="8"/>
  <c r="K588" i="8"/>
  <c r="J588" i="8"/>
  <c r="K587" i="8"/>
  <c r="J587" i="8"/>
  <c r="G587" i="8"/>
  <c r="F587" i="8"/>
  <c r="K586" i="8"/>
  <c r="J586" i="8"/>
  <c r="K585" i="8"/>
  <c r="J585" i="8"/>
  <c r="K584" i="8"/>
  <c r="J584" i="8"/>
  <c r="G584" i="8"/>
  <c r="F584" i="8"/>
  <c r="K583" i="8"/>
  <c r="J583" i="8"/>
  <c r="K582" i="8"/>
  <c r="J582" i="8"/>
  <c r="K581" i="8"/>
  <c r="J581" i="8"/>
  <c r="G581" i="8"/>
  <c r="F581" i="8"/>
  <c r="K580" i="8"/>
  <c r="J580" i="8"/>
  <c r="K579" i="8"/>
  <c r="J579" i="8"/>
  <c r="K578" i="8"/>
  <c r="J578" i="8"/>
  <c r="G578" i="8"/>
  <c r="F578" i="8"/>
  <c r="K577" i="8"/>
  <c r="J577" i="8"/>
  <c r="K576" i="8"/>
  <c r="J576" i="8"/>
  <c r="K575" i="8"/>
  <c r="J575" i="8"/>
  <c r="G575" i="8"/>
  <c r="F575" i="8"/>
  <c r="K574" i="8"/>
  <c r="J574" i="8"/>
  <c r="K573" i="8"/>
  <c r="J573" i="8"/>
  <c r="K572" i="8"/>
  <c r="J572" i="8"/>
  <c r="G572" i="8"/>
  <c r="F572" i="8"/>
  <c r="K571" i="8"/>
  <c r="J571" i="8"/>
  <c r="K570" i="8"/>
  <c r="J570" i="8"/>
  <c r="K569" i="8"/>
  <c r="J569" i="8"/>
  <c r="G569" i="8"/>
  <c r="F569" i="8"/>
  <c r="K568" i="8"/>
  <c r="J568" i="8"/>
  <c r="K567" i="8"/>
  <c r="J567" i="8"/>
  <c r="K566" i="8"/>
  <c r="J566" i="8"/>
  <c r="G566" i="8"/>
  <c r="F566" i="8"/>
  <c r="K565" i="8"/>
  <c r="J565" i="8"/>
  <c r="K564" i="8"/>
  <c r="J564" i="8"/>
  <c r="K563" i="8"/>
  <c r="J563" i="8"/>
  <c r="G563" i="8"/>
  <c r="F563" i="8"/>
  <c r="K562" i="8"/>
  <c r="J562" i="8"/>
  <c r="K561" i="8"/>
  <c r="J561" i="8"/>
  <c r="K560" i="8"/>
  <c r="J560" i="8"/>
  <c r="G560" i="8"/>
  <c r="F560" i="8"/>
  <c r="K559" i="8"/>
  <c r="J559" i="8"/>
  <c r="K558" i="8"/>
  <c r="J558" i="8"/>
  <c r="J557" i="8"/>
  <c r="F557" i="8"/>
  <c r="G557" i="8" s="1"/>
  <c r="F559" i="8" s="1"/>
  <c r="G559" i="8" s="1"/>
  <c r="C554" i="8"/>
  <c r="K547" i="8"/>
  <c r="J547" i="8"/>
  <c r="K546" i="8"/>
  <c r="J546" i="8"/>
  <c r="K545" i="8"/>
  <c r="J545" i="8"/>
  <c r="G545" i="8"/>
  <c r="K544" i="8"/>
  <c r="J544" i="8"/>
  <c r="G544" i="8"/>
  <c r="K543" i="8"/>
  <c r="J543" i="8"/>
  <c r="G543" i="8"/>
  <c r="K542" i="8"/>
  <c r="J542" i="8"/>
  <c r="G542" i="8"/>
  <c r="K541" i="8"/>
  <c r="J541" i="8"/>
  <c r="K540" i="8"/>
  <c r="J540" i="8"/>
  <c r="K539" i="8"/>
  <c r="J539" i="8"/>
  <c r="G539" i="8"/>
  <c r="K538" i="8"/>
  <c r="J538" i="8"/>
  <c r="K537" i="8"/>
  <c r="J537" i="8"/>
  <c r="F537" i="8"/>
  <c r="G537" i="8" s="1"/>
  <c r="K536" i="8"/>
  <c r="J536" i="8"/>
  <c r="F536" i="8"/>
  <c r="G536" i="8" s="1"/>
  <c r="F538" i="8" s="1"/>
  <c r="G538" i="8" s="1"/>
  <c r="K535" i="8"/>
  <c r="J535" i="8"/>
  <c r="K534" i="8"/>
  <c r="J534" i="8"/>
  <c r="K533" i="8"/>
  <c r="J533" i="8"/>
  <c r="F533" i="8"/>
  <c r="G533" i="8" s="1"/>
  <c r="K532" i="8"/>
  <c r="J532" i="8"/>
  <c r="F532" i="8"/>
  <c r="G532" i="8" s="1"/>
  <c r="K531" i="8"/>
  <c r="J531" i="8"/>
  <c r="F531" i="8"/>
  <c r="G531" i="8" s="1"/>
  <c r="K530" i="8"/>
  <c r="J530" i="8"/>
  <c r="F530" i="8"/>
  <c r="G530" i="8" s="1"/>
  <c r="K529" i="8"/>
  <c r="J529" i="8"/>
  <c r="F529" i="8"/>
  <c r="G529" i="8" s="1"/>
  <c r="K528" i="8"/>
  <c r="J528" i="8"/>
  <c r="K527" i="8"/>
  <c r="J527" i="8"/>
  <c r="F527" i="8"/>
  <c r="G527" i="8" s="1"/>
  <c r="F528" i="8" s="1"/>
  <c r="G528" i="8" s="1"/>
  <c r="K526" i="8"/>
  <c r="J526" i="8"/>
  <c r="K525" i="8"/>
  <c r="J525" i="8"/>
  <c r="F525" i="8"/>
  <c r="G525" i="8" s="1"/>
  <c r="K524" i="8"/>
  <c r="J524" i="8"/>
  <c r="F524" i="8"/>
  <c r="G524" i="8" s="1"/>
  <c r="F526" i="8" s="1"/>
  <c r="G526" i="8" s="1"/>
  <c r="K523" i="8"/>
  <c r="J523" i="8"/>
  <c r="K522" i="8"/>
  <c r="J522" i="8"/>
  <c r="K521" i="8"/>
  <c r="J521" i="8"/>
  <c r="F521" i="8"/>
  <c r="G521" i="8" s="1"/>
  <c r="K520" i="8"/>
  <c r="J520" i="8"/>
  <c r="F520" i="8"/>
  <c r="G520" i="8" s="1"/>
  <c r="K519" i="8"/>
  <c r="J519" i="8"/>
  <c r="F519" i="8"/>
  <c r="G519" i="8" s="1"/>
  <c r="K518" i="8"/>
  <c r="J518" i="8"/>
  <c r="F518" i="8"/>
  <c r="G518" i="8" s="1"/>
  <c r="K517" i="8"/>
  <c r="J517" i="8"/>
  <c r="F517" i="8"/>
  <c r="G517" i="8" s="1"/>
  <c r="K516" i="8"/>
  <c r="J516" i="8"/>
  <c r="K515" i="8"/>
  <c r="J515" i="8"/>
  <c r="F515" i="8"/>
  <c r="G515" i="8" s="1"/>
  <c r="F516" i="8" s="1"/>
  <c r="G516" i="8" s="1"/>
  <c r="K514" i="8"/>
  <c r="J514" i="8"/>
  <c r="K513" i="8"/>
  <c r="J513" i="8"/>
  <c r="F513" i="8"/>
  <c r="G513" i="8" s="1"/>
  <c r="K512" i="8"/>
  <c r="J512" i="8"/>
  <c r="F512" i="8"/>
  <c r="G512" i="8" s="1"/>
  <c r="F514" i="8" s="1"/>
  <c r="G514" i="8" s="1"/>
  <c r="K511" i="8"/>
  <c r="J511" i="8"/>
  <c r="K510" i="8"/>
  <c r="J510" i="8"/>
  <c r="K509" i="8"/>
  <c r="J509" i="8"/>
  <c r="F509" i="8"/>
  <c r="G509" i="8" s="1"/>
  <c r="K508" i="8"/>
  <c r="J508" i="8"/>
  <c r="F508" i="8"/>
  <c r="G508" i="8" s="1"/>
  <c r="K507" i="8"/>
  <c r="J507" i="8"/>
  <c r="F507" i="8"/>
  <c r="G507" i="8" s="1"/>
  <c r="K506" i="8"/>
  <c r="J506" i="8"/>
  <c r="F506" i="8"/>
  <c r="G506" i="8" s="1"/>
  <c r="K505" i="8"/>
  <c r="J505" i="8"/>
  <c r="F505" i="8"/>
  <c r="G505" i="8" s="1"/>
  <c r="K504" i="8"/>
  <c r="J504" i="8"/>
  <c r="K503" i="8"/>
  <c r="J503" i="8"/>
  <c r="F503" i="8"/>
  <c r="G503" i="8" s="1"/>
  <c r="F504" i="8" s="1"/>
  <c r="G504" i="8" s="1"/>
  <c r="K502" i="8"/>
  <c r="J502" i="8"/>
  <c r="K501" i="8"/>
  <c r="J501" i="8"/>
  <c r="F501" i="8"/>
  <c r="G501" i="8" s="1"/>
  <c r="K500" i="8"/>
  <c r="J500" i="8"/>
  <c r="F500" i="8"/>
  <c r="G500" i="8" s="1"/>
  <c r="F502" i="8" s="1"/>
  <c r="G502" i="8" s="1"/>
  <c r="K499" i="8"/>
  <c r="J499" i="8"/>
  <c r="F499" i="8"/>
  <c r="G499" i="8" s="1"/>
  <c r="K498" i="8"/>
  <c r="J498" i="8"/>
  <c r="F498" i="8"/>
  <c r="G498" i="8" s="1"/>
  <c r="J497" i="8"/>
  <c r="F497" i="8"/>
  <c r="G497" i="8" s="1"/>
  <c r="C494" i="8"/>
  <c r="K487" i="8"/>
  <c r="J487" i="8"/>
  <c r="F487" i="8"/>
  <c r="G487" i="8" s="1"/>
  <c r="K486" i="8"/>
  <c r="J486" i="8"/>
  <c r="F486" i="8"/>
  <c r="G486" i="8" s="1"/>
  <c r="K485" i="8"/>
  <c r="J485" i="8"/>
  <c r="G485" i="8"/>
  <c r="K484" i="8"/>
  <c r="J484" i="8"/>
  <c r="G484" i="8"/>
  <c r="K483" i="8"/>
  <c r="J483" i="8"/>
  <c r="G483" i="8"/>
  <c r="K482" i="8"/>
  <c r="J482" i="8"/>
  <c r="G482" i="8"/>
  <c r="K481" i="8"/>
  <c r="J481" i="8"/>
  <c r="F481" i="8"/>
  <c r="G481" i="8" s="1"/>
  <c r="K480" i="8"/>
  <c r="J480" i="8"/>
  <c r="F480" i="8"/>
  <c r="G480" i="8" s="1"/>
  <c r="K479" i="8"/>
  <c r="J479" i="8"/>
  <c r="G479" i="8"/>
  <c r="K478" i="8"/>
  <c r="J478" i="8"/>
  <c r="K477" i="8"/>
  <c r="J477" i="8"/>
  <c r="K476" i="8"/>
  <c r="J476" i="8"/>
  <c r="F476" i="8"/>
  <c r="G476" i="8" s="1"/>
  <c r="K475" i="8"/>
  <c r="J475" i="8"/>
  <c r="K474" i="8"/>
  <c r="J474" i="8"/>
  <c r="K473" i="8"/>
  <c r="J473" i="8"/>
  <c r="F473" i="8"/>
  <c r="G473" i="8" s="1"/>
  <c r="K472" i="8"/>
  <c r="J472" i="8"/>
  <c r="K471" i="8"/>
  <c r="J471" i="8"/>
  <c r="K470" i="8"/>
  <c r="J470" i="8"/>
  <c r="F470" i="8"/>
  <c r="G470" i="8" s="1"/>
  <c r="K469" i="8"/>
  <c r="J469" i="8"/>
  <c r="K468" i="8"/>
  <c r="J468" i="8"/>
  <c r="K467" i="8"/>
  <c r="J467" i="8"/>
  <c r="F467" i="8"/>
  <c r="G467" i="8" s="1"/>
  <c r="K466" i="8"/>
  <c r="J466" i="8"/>
  <c r="K465" i="8"/>
  <c r="J465" i="8"/>
  <c r="K464" i="8"/>
  <c r="J464" i="8"/>
  <c r="F464" i="8"/>
  <c r="G464" i="8" s="1"/>
  <c r="K463" i="8"/>
  <c r="J463" i="8"/>
  <c r="K462" i="8"/>
  <c r="J462" i="8"/>
  <c r="K461" i="8"/>
  <c r="J461" i="8"/>
  <c r="F461" i="8"/>
  <c r="G461" i="8" s="1"/>
  <c r="K460" i="8"/>
  <c r="J460" i="8"/>
  <c r="K459" i="8"/>
  <c r="J459" i="8"/>
  <c r="K458" i="8"/>
  <c r="J458" i="8"/>
  <c r="F458" i="8"/>
  <c r="G458" i="8" s="1"/>
  <c r="K457" i="8"/>
  <c r="J457" i="8"/>
  <c r="K456" i="8"/>
  <c r="J456" i="8"/>
  <c r="K455" i="8"/>
  <c r="J455" i="8"/>
  <c r="F455" i="8"/>
  <c r="G455" i="8" s="1"/>
  <c r="K454" i="8"/>
  <c r="J454" i="8"/>
  <c r="K453" i="8"/>
  <c r="J453" i="8"/>
  <c r="K452" i="8"/>
  <c r="J452" i="8"/>
  <c r="F452" i="8"/>
  <c r="G452" i="8" s="1"/>
  <c r="K451" i="8"/>
  <c r="J451" i="8"/>
  <c r="K450" i="8"/>
  <c r="J450" i="8"/>
  <c r="K449" i="8"/>
  <c r="J449" i="8"/>
  <c r="F449" i="8"/>
  <c r="G449" i="8" s="1"/>
  <c r="K448" i="8"/>
  <c r="J448" i="8"/>
  <c r="K447" i="8"/>
  <c r="J447" i="8"/>
  <c r="F447" i="8"/>
  <c r="G447" i="8" s="1"/>
  <c r="K446" i="8"/>
  <c r="J446" i="8"/>
  <c r="F446" i="8"/>
  <c r="G446" i="8" s="1"/>
  <c r="F448" i="8" s="1"/>
  <c r="G448" i="8" s="1"/>
  <c r="K445" i="8"/>
  <c r="J445" i="8"/>
  <c r="K444" i="8"/>
  <c r="J444" i="8"/>
  <c r="K443" i="8"/>
  <c r="J443" i="8"/>
  <c r="F443" i="8"/>
  <c r="G443" i="8" s="1"/>
  <c r="K442" i="8"/>
  <c r="J442" i="8"/>
  <c r="F442" i="8"/>
  <c r="G442" i="8" s="1"/>
  <c r="K441" i="8"/>
  <c r="J441" i="8"/>
  <c r="F441" i="8"/>
  <c r="G441" i="8" s="1"/>
  <c r="K440" i="8"/>
  <c r="J440" i="8"/>
  <c r="F440" i="8"/>
  <c r="G440" i="8" s="1"/>
  <c r="K439" i="8"/>
  <c r="J439" i="8"/>
  <c r="F439" i="8"/>
  <c r="G439" i="8" s="1"/>
  <c r="K438" i="8"/>
  <c r="J438" i="8"/>
  <c r="F438" i="8"/>
  <c r="G438" i="8" s="1"/>
  <c r="J437" i="8"/>
  <c r="F437" i="8"/>
  <c r="G437" i="8" s="1"/>
  <c r="C434" i="8"/>
  <c r="K427" i="8"/>
  <c r="J427" i="8"/>
  <c r="F427" i="8"/>
  <c r="G427" i="8" s="1"/>
  <c r="K426" i="8"/>
  <c r="J426" i="8"/>
  <c r="F426" i="8"/>
  <c r="G426" i="8" s="1"/>
  <c r="K425" i="8"/>
  <c r="J425" i="8"/>
  <c r="G425" i="8"/>
  <c r="K424" i="8"/>
  <c r="J424" i="8"/>
  <c r="G424" i="8"/>
  <c r="K423" i="8"/>
  <c r="J423" i="8"/>
  <c r="G423" i="8"/>
  <c r="K422" i="8"/>
  <c r="J422" i="8"/>
  <c r="G422" i="8"/>
  <c r="K421" i="8"/>
  <c r="J421" i="8"/>
  <c r="F421" i="8"/>
  <c r="G421" i="8" s="1"/>
  <c r="K420" i="8"/>
  <c r="J420" i="8"/>
  <c r="F420" i="8"/>
  <c r="G420" i="8" s="1"/>
  <c r="K419" i="8"/>
  <c r="J419" i="8"/>
  <c r="G419" i="8"/>
  <c r="K418" i="8"/>
  <c r="J418" i="8"/>
  <c r="K417" i="8"/>
  <c r="J417" i="8"/>
  <c r="K416" i="8"/>
  <c r="J416" i="8"/>
  <c r="G416" i="8"/>
  <c r="F418" i="8" s="1"/>
  <c r="G418" i="8" s="1"/>
  <c r="F416" i="8"/>
  <c r="K415" i="8"/>
  <c r="J415" i="8"/>
  <c r="K414" i="8"/>
  <c r="J414" i="8"/>
  <c r="K413" i="8"/>
  <c r="J413" i="8"/>
  <c r="G413" i="8"/>
  <c r="F415" i="8" s="1"/>
  <c r="G415" i="8" s="1"/>
  <c r="F413" i="8"/>
  <c r="K412" i="8"/>
  <c r="J412" i="8"/>
  <c r="K411" i="8"/>
  <c r="J411" i="8"/>
  <c r="K410" i="8"/>
  <c r="J410" i="8"/>
  <c r="G410" i="8"/>
  <c r="F412" i="8" s="1"/>
  <c r="G412" i="8" s="1"/>
  <c r="F410" i="8"/>
  <c r="K409" i="8"/>
  <c r="J409" i="8"/>
  <c r="K408" i="8"/>
  <c r="J408" i="8"/>
  <c r="K407" i="8"/>
  <c r="J407" i="8"/>
  <c r="G407" i="8"/>
  <c r="F409" i="8" s="1"/>
  <c r="G409" i="8" s="1"/>
  <c r="F407" i="8"/>
  <c r="K406" i="8"/>
  <c r="J406" i="8"/>
  <c r="K405" i="8"/>
  <c r="J405" i="8"/>
  <c r="K404" i="8"/>
  <c r="J404" i="8"/>
  <c r="G404" i="8"/>
  <c r="F406" i="8" s="1"/>
  <c r="G406" i="8" s="1"/>
  <c r="F404" i="8"/>
  <c r="K403" i="8"/>
  <c r="J403" i="8"/>
  <c r="K402" i="8"/>
  <c r="J402" i="8"/>
  <c r="K401" i="8"/>
  <c r="J401" i="8"/>
  <c r="G401" i="8"/>
  <c r="F403" i="8" s="1"/>
  <c r="G403" i="8" s="1"/>
  <c r="F401" i="8"/>
  <c r="K400" i="8"/>
  <c r="J400" i="8"/>
  <c r="K399" i="8"/>
  <c r="J399" i="8"/>
  <c r="K398" i="8"/>
  <c r="J398" i="8"/>
  <c r="G398" i="8"/>
  <c r="F400" i="8" s="1"/>
  <c r="G400" i="8" s="1"/>
  <c r="F398" i="8"/>
  <c r="K397" i="8"/>
  <c r="J397" i="8"/>
  <c r="K396" i="8"/>
  <c r="J396" i="8"/>
  <c r="K395" i="8"/>
  <c r="J395" i="8"/>
  <c r="G395" i="8"/>
  <c r="F397" i="8" s="1"/>
  <c r="G397" i="8" s="1"/>
  <c r="F395" i="8"/>
  <c r="K394" i="8"/>
  <c r="J394" i="8"/>
  <c r="K393" i="8"/>
  <c r="J393" i="8"/>
  <c r="K392" i="8"/>
  <c r="J392" i="8"/>
  <c r="G392" i="8"/>
  <c r="F394" i="8" s="1"/>
  <c r="G394" i="8" s="1"/>
  <c r="F392" i="8"/>
  <c r="K391" i="8"/>
  <c r="J391" i="8"/>
  <c r="K390" i="8"/>
  <c r="J390" i="8"/>
  <c r="K389" i="8"/>
  <c r="J389" i="8"/>
  <c r="G389" i="8"/>
  <c r="F391" i="8" s="1"/>
  <c r="G391" i="8" s="1"/>
  <c r="F389" i="8"/>
  <c r="K388" i="8"/>
  <c r="J388" i="8"/>
  <c r="K387" i="8"/>
  <c r="J387" i="8"/>
  <c r="K386" i="8"/>
  <c r="J386" i="8"/>
  <c r="G386" i="8"/>
  <c r="F388" i="8" s="1"/>
  <c r="G388" i="8" s="1"/>
  <c r="F386" i="8"/>
  <c r="K385" i="8"/>
  <c r="J385" i="8"/>
  <c r="K384" i="8"/>
  <c r="J384" i="8"/>
  <c r="K383" i="8"/>
  <c r="J383" i="8"/>
  <c r="G383" i="8"/>
  <c r="F385" i="8" s="1"/>
  <c r="G385" i="8" s="1"/>
  <c r="F383" i="8"/>
  <c r="K382" i="8"/>
  <c r="J382" i="8"/>
  <c r="K381" i="8"/>
  <c r="J381" i="8"/>
  <c r="K380" i="8"/>
  <c r="J380" i="8"/>
  <c r="G380" i="8"/>
  <c r="F382" i="8" s="1"/>
  <c r="G382" i="8" s="1"/>
  <c r="F380" i="8"/>
  <c r="K379" i="8"/>
  <c r="J379" i="8"/>
  <c r="K378" i="8"/>
  <c r="J378" i="8"/>
  <c r="J377" i="8"/>
  <c r="F377" i="8"/>
  <c r="G377" i="8" s="1"/>
  <c r="C374" i="8"/>
  <c r="K367" i="8"/>
  <c r="J367" i="8"/>
  <c r="K366" i="8"/>
  <c r="J366" i="8"/>
  <c r="K365" i="8"/>
  <c r="J365" i="8"/>
  <c r="G365" i="8"/>
  <c r="F367" i="8" s="1"/>
  <c r="G367" i="8" s="1"/>
  <c r="K364" i="8"/>
  <c r="J364" i="8"/>
  <c r="G364" i="8"/>
  <c r="K363" i="8"/>
  <c r="J363" i="8"/>
  <c r="G363" i="8"/>
  <c r="K362" i="8"/>
  <c r="J362" i="8"/>
  <c r="G362" i="8"/>
  <c r="K361" i="8"/>
  <c r="J361" i="8"/>
  <c r="K360" i="8"/>
  <c r="J360" i="8"/>
  <c r="K359" i="8"/>
  <c r="J359" i="8"/>
  <c r="G359" i="8"/>
  <c r="K358" i="8"/>
  <c r="J358" i="8"/>
  <c r="K357" i="8"/>
  <c r="J357" i="8"/>
  <c r="K356" i="8"/>
  <c r="J356" i="8"/>
  <c r="F356" i="8"/>
  <c r="G356" i="8" s="1"/>
  <c r="K355" i="8"/>
  <c r="J355" i="8"/>
  <c r="K354" i="8"/>
  <c r="J354" i="8"/>
  <c r="K353" i="8"/>
  <c r="J353" i="8"/>
  <c r="F353" i="8"/>
  <c r="G353" i="8" s="1"/>
  <c r="K352" i="8"/>
  <c r="J352" i="8"/>
  <c r="K351" i="8"/>
  <c r="J351" i="8"/>
  <c r="K350" i="8"/>
  <c r="J350" i="8"/>
  <c r="F350" i="8"/>
  <c r="G350" i="8" s="1"/>
  <c r="K349" i="8"/>
  <c r="J349" i="8"/>
  <c r="K348" i="8"/>
  <c r="J348" i="8"/>
  <c r="K347" i="8"/>
  <c r="J347" i="8"/>
  <c r="F347" i="8"/>
  <c r="G347" i="8" s="1"/>
  <c r="K346" i="8"/>
  <c r="J346" i="8"/>
  <c r="K345" i="8"/>
  <c r="J345" i="8"/>
  <c r="K344" i="8"/>
  <c r="J344" i="8"/>
  <c r="F344" i="8"/>
  <c r="G344" i="8" s="1"/>
  <c r="K343" i="8"/>
  <c r="J343" i="8"/>
  <c r="K342" i="8"/>
  <c r="J342" i="8"/>
  <c r="K341" i="8"/>
  <c r="J341" i="8"/>
  <c r="F341" i="8"/>
  <c r="G341" i="8" s="1"/>
  <c r="K340" i="8"/>
  <c r="J340" i="8"/>
  <c r="K339" i="8"/>
  <c r="J339" i="8"/>
  <c r="K338" i="8"/>
  <c r="J338" i="8"/>
  <c r="F338" i="8"/>
  <c r="G338" i="8" s="1"/>
  <c r="K337" i="8"/>
  <c r="J337" i="8"/>
  <c r="K336" i="8"/>
  <c r="J336" i="8"/>
  <c r="K335" i="8"/>
  <c r="J335" i="8"/>
  <c r="F335" i="8"/>
  <c r="G335" i="8" s="1"/>
  <c r="K334" i="8"/>
  <c r="J334" i="8"/>
  <c r="K333" i="8"/>
  <c r="J333" i="8"/>
  <c r="K332" i="8"/>
  <c r="J332" i="8"/>
  <c r="F332" i="8"/>
  <c r="G332" i="8" s="1"/>
  <c r="K331" i="8"/>
  <c r="J331" i="8"/>
  <c r="K330" i="8"/>
  <c r="J330" i="8"/>
  <c r="K329" i="8"/>
  <c r="J329" i="8"/>
  <c r="F329" i="8"/>
  <c r="G329" i="8" s="1"/>
  <c r="K328" i="8"/>
  <c r="J328" i="8"/>
  <c r="K327" i="8"/>
  <c r="J327" i="8"/>
  <c r="K326" i="8"/>
  <c r="J326" i="8"/>
  <c r="F326" i="8"/>
  <c r="G326" i="8" s="1"/>
  <c r="K325" i="8"/>
  <c r="J325" i="8"/>
  <c r="K324" i="8"/>
  <c r="J324" i="8"/>
  <c r="K323" i="8"/>
  <c r="J323" i="8"/>
  <c r="F323" i="8"/>
  <c r="G323" i="8" s="1"/>
  <c r="K322" i="8"/>
  <c r="J322" i="8"/>
  <c r="K321" i="8"/>
  <c r="J321" i="8"/>
  <c r="K320" i="8"/>
  <c r="J320" i="8"/>
  <c r="F320" i="8"/>
  <c r="G320" i="8" s="1"/>
  <c r="K319" i="8"/>
  <c r="J319" i="8"/>
  <c r="K318" i="8"/>
  <c r="J318" i="8"/>
  <c r="J317" i="8"/>
  <c r="F317" i="8"/>
  <c r="G317" i="8" s="1"/>
  <c r="C314" i="8"/>
  <c r="K307" i="8"/>
  <c r="J307" i="8"/>
  <c r="F307" i="8"/>
  <c r="G307" i="8" s="1"/>
  <c r="K306" i="8"/>
  <c r="J306" i="8"/>
  <c r="F306" i="8"/>
  <c r="G306" i="8" s="1"/>
  <c r="K305" i="8"/>
  <c r="J305" i="8"/>
  <c r="G305" i="8"/>
  <c r="K304" i="8"/>
  <c r="J304" i="8"/>
  <c r="G304" i="8"/>
  <c r="K303" i="8"/>
  <c r="J303" i="8"/>
  <c r="G303" i="8"/>
  <c r="K302" i="8"/>
  <c r="J302" i="8"/>
  <c r="G302" i="8"/>
  <c r="K301" i="8"/>
  <c r="J301" i="8"/>
  <c r="F301" i="8"/>
  <c r="G301" i="8" s="1"/>
  <c r="K300" i="8"/>
  <c r="J300" i="8"/>
  <c r="F300" i="8"/>
  <c r="G300" i="8" s="1"/>
  <c r="K299" i="8"/>
  <c r="J299" i="8"/>
  <c r="G299" i="8"/>
  <c r="K298" i="8"/>
  <c r="J298" i="8"/>
  <c r="K297" i="8"/>
  <c r="J297" i="8"/>
  <c r="K296" i="8"/>
  <c r="J296" i="8"/>
  <c r="G296" i="8"/>
  <c r="F296" i="8"/>
  <c r="K295" i="8"/>
  <c r="J295" i="8"/>
  <c r="K294" i="8"/>
  <c r="J294" i="8"/>
  <c r="K293" i="8"/>
  <c r="J293" i="8"/>
  <c r="G293" i="8"/>
  <c r="F293" i="8"/>
  <c r="K292" i="8"/>
  <c r="J292" i="8"/>
  <c r="K291" i="8"/>
  <c r="J291" i="8"/>
  <c r="K290" i="8"/>
  <c r="J290" i="8"/>
  <c r="G290" i="8"/>
  <c r="F290" i="8"/>
  <c r="K289" i="8"/>
  <c r="J289" i="8"/>
  <c r="K288" i="8"/>
  <c r="J288" i="8"/>
  <c r="K287" i="8"/>
  <c r="J287" i="8"/>
  <c r="G287" i="8"/>
  <c r="F287" i="8"/>
  <c r="K286" i="8"/>
  <c r="J286" i="8"/>
  <c r="K285" i="8"/>
  <c r="J285" i="8"/>
  <c r="K284" i="8"/>
  <c r="J284" i="8"/>
  <c r="G284" i="8"/>
  <c r="F284" i="8"/>
  <c r="K283" i="8"/>
  <c r="J283" i="8"/>
  <c r="K282" i="8"/>
  <c r="J282" i="8"/>
  <c r="K281" i="8"/>
  <c r="J281" i="8"/>
  <c r="G281" i="8"/>
  <c r="F281" i="8"/>
  <c r="K280" i="8"/>
  <c r="J280" i="8"/>
  <c r="K279" i="8"/>
  <c r="J279" i="8"/>
  <c r="K278" i="8"/>
  <c r="J278" i="8"/>
  <c r="G278" i="8"/>
  <c r="F278" i="8"/>
  <c r="K277" i="8"/>
  <c r="J277" i="8"/>
  <c r="K276" i="8"/>
  <c r="J276" i="8"/>
  <c r="K275" i="8"/>
  <c r="J275" i="8"/>
  <c r="G275" i="8"/>
  <c r="F275" i="8"/>
  <c r="K274" i="8"/>
  <c r="J274" i="8"/>
  <c r="K273" i="8"/>
  <c r="J273" i="8"/>
  <c r="K272" i="8"/>
  <c r="J272" i="8"/>
  <c r="G272" i="8"/>
  <c r="F272" i="8"/>
  <c r="K271" i="8"/>
  <c r="J271" i="8"/>
  <c r="K270" i="8"/>
  <c r="J270" i="8"/>
  <c r="K269" i="8"/>
  <c r="J269" i="8"/>
  <c r="G269" i="8"/>
  <c r="F269" i="8"/>
  <c r="K268" i="8"/>
  <c r="J268" i="8"/>
  <c r="K267" i="8"/>
  <c r="J267" i="8"/>
  <c r="K266" i="8"/>
  <c r="J266" i="8"/>
  <c r="G266" i="8"/>
  <c r="F266" i="8"/>
  <c r="K265" i="8"/>
  <c r="J265" i="8"/>
  <c r="K264" i="8"/>
  <c r="J264" i="8"/>
  <c r="K263" i="8"/>
  <c r="J263" i="8"/>
  <c r="G263" i="8"/>
  <c r="F263" i="8"/>
  <c r="K262" i="8"/>
  <c r="J262" i="8"/>
  <c r="K261" i="8"/>
  <c r="J261" i="8"/>
  <c r="K260" i="8"/>
  <c r="J260" i="8"/>
  <c r="G260" i="8"/>
  <c r="F260" i="8"/>
  <c r="K259" i="8"/>
  <c r="J259" i="8"/>
  <c r="G259" i="8"/>
  <c r="F259" i="8"/>
  <c r="K258" i="8"/>
  <c r="J258" i="8"/>
  <c r="G258" i="8"/>
  <c r="F258" i="8"/>
  <c r="J257" i="8"/>
  <c r="F257" i="8"/>
  <c r="G257" i="8" s="1"/>
  <c r="C254" i="8"/>
  <c r="K247" i="8"/>
  <c r="J247" i="8"/>
  <c r="K246" i="8"/>
  <c r="J246" i="8"/>
  <c r="K245" i="8"/>
  <c r="J245" i="8"/>
  <c r="G245" i="8"/>
  <c r="K244" i="8"/>
  <c r="J244" i="8"/>
  <c r="G244" i="8"/>
  <c r="K243" i="8"/>
  <c r="J243" i="8"/>
  <c r="G243" i="8"/>
  <c r="K242" i="8"/>
  <c r="J242" i="8"/>
  <c r="G242" i="8"/>
  <c r="K241" i="8"/>
  <c r="J241" i="8"/>
  <c r="K240" i="8"/>
  <c r="J240" i="8"/>
  <c r="K239" i="8"/>
  <c r="J239" i="8"/>
  <c r="G239" i="8"/>
  <c r="K238" i="8"/>
  <c r="J238" i="8"/>
  <c r="F238" i="8"/>
  <c r="G238" i="8" s="1"/>
  <c r="K237" i="8"/>
  <c r="J237" i="8"/>
  <c r="F237" i="8"/>
  <c r="G237" i="8" s="1"/>
  <c r="K236" i="8"/>
  <c r="J236" i="8"/>
  <c r="F236" i="8"/>
  <c r="G236" i="8" s="1"/>
  <c r="K235" i="8"/>
  <c r="J235" i="8"/>
  <c r="F235" i="8"/>
  <c r="G235" i="8" s="1"/>
  <c r="K234" i="8"/>
  <c r="J234" i="8"/>
  <c r="K233" i="8"/>
  <c r="J233" i="8"/>
  <c r="F233" i="8"/>
  <c r="G233" i="8" s="1"/>
  <c r="F234" i="8" s="1"/>
  <c r="G234" i="8" s="1"/>
  <c r="K232" i="8"/>
  <c r="J232" i="8"/>
  <c r="K231" i="8"/>
  <c r="J231" i="8"/>
  <c r="F231" i="8"/>
  <c r="G231" i="8" s="1"/>
  <c r="K230" i="8"/>
  <c r="J230" i="8"/>
  <c r="F230" i="8"/>
  <c r="G230" i="8" s="1"/>
  <c r="F232" i="8" s="1"/>
  <c r="G232" i="8" s="1"/>
  <c r="K229" i="8"/>
  <c r="J229" i="8"/>
  <c r="K228" i="8"/>
  <c r="J228" i="8"/>
  <c r="K227" i="8"/>
  <c r="J227" i="8"/>
  <c r="F227" i="8"/>
  <c r="G227" i="8" s="1"/>
  <c r="K226" i="8"/>
  <c r="J226" i="8"/>
  <c r="F226" i="8"/>
  <c r="G226" i="8" s="1"/>
  <c r="K225" i="8"/>
  <c r="J225" i="8"/>
  <c r="F225" i="8"/>
  <c r="G225" i="8" s="1"/>
  <c r="K224" i="8"/>
  <c r="J224" i="8"/>
  <c r="F224" i="8"/>
  <c r="G224" i="8" s="1"/>
  <c r="K223" i="8"/>
  <c r="J223" i="8"/>
  <c r="F223" i="8"/>
  <c r="G223" i="8" s="1"/>
  <c r="K222" i="8"/>
  <c r="J222" i="8"/>
  <c r="K221" i="8"/>
  <c r="J221" i="8"/>
  <c r="F221" i="8"/>
  <c r="G221" i="8" s="1"/>
  <c r="F222" i="8" s="1"/>
  <c r="G222" i="8" s="1"/>
  <c r="K220" i="8"/>
  <c r="J220" i="8"/>
  <c r="K219" i="8"/>
  <c r="J219" i="8"/>
  <c r="F219" i="8"/>
  <c r="G219" i="8" s="1"/>
  <c r="K218" i="8"/>
  <c r="J218" i="8"/>
  <c r="F218" i="8"/>
  <c r="G218" i="8" s="1"/>
  <c r="F220" i="8" s="1"/>
  <c r="G220" i="8" s="1"/>
  <c r="K217" i="8"/>
  <c r="J217" i="8"/>
  <c r="K216" i="8"/>
  <c r="J216" i="8"/>
  <c r="K215" i="8"/>
  <c r="J215" i="8"/>
  <c r="F215" i="8"/>
  <c r="G215" i="8" s="1"/>
  <c r="K214" i="8"/>
  <c r="J214" i="8"/>
  <c r="F214" i="8"/>
  <c r="G214" i="8" s="1"/>
  <c r="K213" i="8"/>
  <c r="J213" i="8"/>
  <c r="F213" i="8"/>
  <c r="G213" i="8" s="1"/>
  <c r="K212" i="8"/>
  <c r="J212" i="8"/>
  <c r="F212" i="8"/>
  <c r="G212" i="8" s="1"/>
  <c r="K211" i="8"/>
  <c r="J211" i="8"/>
  <c r="F211" i="8"/>
  <c r="G211" i="8" s="1"/>
  <c r="K210" i="8"/>
  <c r="J210" i="8"/>
  <c r="F210" i="8"/>
  <c r="G210" i="8" s="1"/>
  <c r="K209" i="8"/>
  <c r="J209" i="8"/>
  <c r="F209" i="8"/>
  <c r="G209" i="8" s="1"/>
  <c r="K208" i="8"/>
  <c r="J208" i="8"/>
  <c r="K207" i="8"/>
  <c r="J207" i="8"/>
  <c r="F207" i="8"/>
  <c r="G207" i="8" s="1"/>
  <c r="K206" i="8"/>
  <c r="J206" i="8"/>
  <c r="F206" i="8"/>
  <c r="G206" i="8" s="1"/>
  <c r="F208" i="8" s="1"/>
  <c r="G208" i="8" s="1"/>
  <c r="K205" i="8"/>
  <c r="J205" i="8"/>
  <c r="K204" i="8"/>
  <c r="J204" i="8"/>
  <c r="K203" i="8"/>
  <c r="J203" i="8"/>
  <c r="F203" i="8"/>
  <c r="G203" i="8" s="1"/>
  <c r="K202" i="8"/>
  <c r="J202" i="8"/>
  <c r="F202" i="8"/>
  <c r="G202" i="8" s="1"/>
  <c r="K201" i="8"/>
  <c r="J201" i="8"/>
  <c r="F201" i="8"/>
  <c r="G201" i="8" s="1"/>
  <c r="K200" i="8"/>
  <c r="J200" i="8"/>
  <c r="F200" i="8"/>
  <c r="G200" i="8" s="1"/>
  <c r="K199" i="8"/>
  <c r="J199" i="8"/>
  <c r="F199" i="8"/>
  <c r="G199" i="8" s="1"/>
  <c r="K198" i="8"/>
  <c r="J198" i="8"/>
  <c r="F198" i="8"/>
  <c r="G198" i="8" s="1"/>
  <c r="J197" i="8"/>
  <c r="F197" i="8"/>
  <c r="G197" i="8" s="1"/>
  <c r="C194" i="8"/>
  <c r="K187" i="8"/>
  <c r="J187" i="8"/>
  <c r="F187" i="8"/>
  <c r="G187" i="8" s="1"/>
  <c r="K186" i="8"/>
  <c r="J186" i="8"/>
  <c r="F186" i="8"/>
  <c r="G186" i="8" s="1"/>
  <c r="K185" i="8"/>
  <c r="J185" i="8"/>
  <c r="G185" i="8"/>
  <c r="K184" i="8"/>
  <c r="J184" i="8"/>
  <c r="G184" i="8"/>
  <c r="K183" i="8"/>
  <c r="J183" i="8"/>
  <c r="G183" i="8"/>
  <c r="K182" i="8"/>
  <c r="J182" i="8"/>
  <c r="G182" i="8"/>
  <c r="K181" i="8"/>
  <c r="J181" i="8"/>
  <c r="F181" i="8"/>
  <c r="G181" i="8" s="1"/>
  <c r="K180" i="8"/>
  <c r="J180" i="8"/>
  <c r="F180" i="8"/>
  <c r="G180" i="8" s="1"/>
  <c r="K179" i="8"/>
  <c r="J179" i="8"/>
  <c r="G179" i="8"/>
  <c r="K178" i="8"/>
  <c r="J178" i="8"/>
  <c r="K177" i="8"/>
  <c r="J177" i="8"/>
  <c r="K176" i="8"/>
  <c r="J176" i="8"/>
  <c r="G176" i="8"/>
  <c r="F176" i="8"/>
  <c r="K175" i="8"/>
  <c r="J175" i="8"/>
  <c r="K174" i="8"/>
  <c r="J174" i="8"/>
  <c r="K173" i="8"/>
  <c r="J173" i="8"/>
  <c r="G173" i="8"/>
  <c r="F173" i="8"/>
  <c r="K172" i="8"/>
  <c r="J172" i="8"/>
  <c r="K171" i="8"/>
  <c r="J171" i="8"/>
  <c r="K170" i="8"/>
  <c r="J170" i="8"/>
  <c r="G170" i="8"/>
  <c r="F170" i="8"/>
  <c r="K169" i="8"/>
  <c r="J169" i="8"/>
  <c r="K168" i="8"/>
  <c r="J168" i="8"/>
  <c r="K167" i="8"/>
  <c r="J167" i="8"/>
  <c r="G167" i="8"/>
  <c r="F167" i="8"/>
  <c r="K166" i="8"/>
  <c r="J166" i="8"/>
  <c r="K165" i="8"/>
  <c r="J165" i="8"/>
  <c r="K164" i="8"/>
  <c r="J164" i="8"/>
  <c r="G164" i="8"/>
  <c r="F164" i="8"/>
  <c r="K163" i="8"/>
  <c r="J163" i="8"/>
  <c r="K162" i="8"/>
  <c r="J162" i="8"/>
  <c r="K161" i="8"/>
  <c r="J161" i="8"/>
  <c r="G161" i="8"/>
  <c r="F161" i="8"/>
  <c r="K160" i="8"/>
  <c r="J160" i="8"/>
  <c r="K159" i="8"/>
  <c r="J159" i="8"/>
  <c r="K158" i="8"/>
  <c r="J158" i="8"/>
  <c r="G158" i="8"/>
  <c r="F158" i="8"/>
  <c r="K157" i="8"/>
  <c r="J157" i="8"/>
  <c r="K156" i="8"/>
  <c r="J156" i="8"/>
  <c r="K155" i="8"/>
  <c r="J155" i="8"/>
  <c r="G155" i="8"/>
  <c r="F155" i="8"/>
  <c r="K154" i="8"/>
  <c r="J154" i="8"/>
  <c r="K153" i="8"/>
  <c r="J153" i="8"/>
  <c r="K152" i="8"/>
  <c r="J152" i="8"/>
  <c r="G152" i="8"/>
  <c r="F152" i="8"/>
  <c r="K151" i="8"/>
  <c r="J151" i="8"/>
  <c r="K150" i="8"/>
  <c r="J150" i="8"/>
  <c r="K149" i="8"/>
  <c r="J149" i="8"/>
  <c r="G149" i="8"/>
  <c r="F149" i="8"/>
  <c r="K148" i="8"/>
  <c r="J148" i="8"/>
  <c r="K147" i="8"/>
  <c r="J147" i="8"/>
  <c r="K146" i="8"/>
  <c r="J146" i="8"/>
  <c r="G146" i="8"/>
  <c r="F146" i="8"/>
  <c r="K145" i="8"/>
  <c r="J145" i="8"/>
  <c r="K144" i="8"/>
  <c r="J144" i="8"/>
  <c r="K143" i="8"/>
  <c r="J143" i="8"/>
  <c r="G143" i="8"/>
  <c r="F143" i="8"/>
  <c r="K142" i="8"/>
  <c r="J142" i="8"/>
  <c r="K141" i="8"/>
  <c r="J141" i="8"/>
  <c r="K140" i="8"/>
  <c r="J140" i="8"/>
  <c r="G140" i="8"/>
  <c r="F140" i="8"/>
  <c r="K139" i="8"/>
  <c r="J139" i="8"/>
  <c r="G139" i="8"/>
  <c r="K138" i="8"/>
  <c r="J138" i="8"/>
  <c r="J137" i="8"/>
  <c r="F137" i="8"/>
  <c r="G137" i="8" s="1"/>
  <c r="F139" i="8" s="1"/>
  <c r="C134" i="8"/>
  <c r="K127" i="8"/>
  <c r="J127" i="8"/>
  <c r="K126" i="8"/>
  <c r="J126" i="8"/>
  <c r="K125" i="8"/>
  <c r="J125" i="8"/>
  <c r="G125" i="8"/>
  <c r="K124" i="8"/>
  <c r="J124" i="8"/>
  <c r="G124" i="8"/>
  <c r="K123" i="8"/>
  <c r="J123" i="8"/>
  <c r="G123" i="8"/>
  <c r="K122" i="8"/>
  <c r="J122" i="8"/>
  <c r="G122" i="8"/>
  <c r="K121" i="8"/>
  <c r="J121" i="8"/>
  <c r="K120" i="8"/>
  <c r="J120" i="8"/>
  <c r="K119" i="8"/>
  <c r="J119" i="8"/>
  <c r="G119" i="8"/>
  <c r="K118" i="8"/>
  <c r="J118" i="8"/>
  <c r="F118" i="8"/>
  <c r="G118" i="8" s="1"/>
  <c r="K117" i="8"/>
  <c r="J117" i="8"/>
  <c r="F117" i="8"/>
  <c r="G117" i="8" s="1"/>
  <c r="K116" i="8"/>
  <c r="J116" i="8"/>
  <c r="F116" i="8"/>
  <c r="G116" i="8" s="1"/>
  <c r="K115" i="8"/>
  <c r="J115" i="8"/>
  <c r="K114" i="8"/>
  <c r="J114" i="8"/>
  <c r="F114" i="8"/>
  <c r="G114" i="8" s="1"/>
  <c r="K113" i="8"/>
  <c r="J113" i="8"/>
  <c r="F113" i="8"/>
  <c r="G113" i="8" s="1"/>
  <c r="F115" i="8" s="1"/>
  <c r="G115" i="8" s="1"/>
  <c r="K112" i="8"/>
  <c r="J112" i="8"/>
  <c r="K111" i="8"/>
  <c r="J111" i="8"/>
  <c r="K110" i="8"/>
  <c r="J110" i="8"/>
  <c r="F110" i="8"/>
  <c r="G110" i="8" s="1"/>
  <c r="F112" i="8" s="1"/>
  <c r="G112" i="8" s="1"/>
  <c r="K109" i="8"/>
  <c r="J109" i="8"/>
  <c r="F109" i="8"/>
  <c r="G109" i="8" s="1"/>
  <c r="K108" i="8"/>
  <c r="J108" i="8"/>
  <c r="F108" i="8"/>
  <c r="G108" i="8" s="1"/>
  <c r="K107" i="8"/>
  <c r="J107" i="8"/>
  <c r="F107" i="8"/>
  <c r="G107" i="8" s="1"/>
  <c r="K106" i="8"/>
  <c r="J106" i="8"/>
  <c r="F106" i="8"/>
  <c r="G106" i="8" s="1"/>
  <c r="K105" i="8"/>
  <c r="J105" i="8"/>
  <c r="F105" i="8"/>
  <c r="G105" i="8" s="1"/>
  <c r="K104" i="8"/>
  <c r="J104" i="8"/>
  <c r="F104" i="8"/>
  <c r="G104" i="8" s="1"/>
  <c r="K103" i="8"/>
  <c r="J103" i="8"/>
  <c r="K102" i="8"/>
  <c r="J102" i="8"/>
  <c r="F102" i="8"/>
  <c r="G102" i="8" s="1"/>
  <c r="K101" i="8"/>
  <c r="J101" i="8"/>
  <c r="F101" i="8"/>
  <c r="G101" i="8" s="1"/>
  <c r="F103" i="8" s="1"/>
  <c r="G103" i="8" s="1"/>
  <c r="K100" i="8"/>
  <c r="J100" i="8"/>
  <c r="K99" i="8"/>
  <c r="J99" i="8"/>
  <c r="K98" i="8"/>
  <c r="J98" i="8"/>
  <c r="F98" i="8"/>
  <c r="G98" i="8" s="1"/>
  <c r="F100" i="8" s="1"/>
  <c r="G100" i="8" s="1"/>
  <c r="K97" i="8"/>
  <c r="J97" i="8"/>
  <c r="F97" i="8"/>
  <c r="G97" i="8" s="1"/>
  <c r="K96" i="8"/>
  <c r="J96" i="8"/>
  <c r="F96" i="8"/>
  <c r="G96" i="8" s="1"/>
  <c r="K95" i="8"/>
  <c r="J95" i="8"/>
  <c r="F95" i="8"/>
  <c r="G95" i="8" s="1"/>
  <c r="K94" i="8"/>
  <c r="J94" i="8"/>
  <c r="F94" i="8"/>
  <c r="G94" i="8" s="1"/>
  <c r="K93" i="8"/>
  <c r="J93" i="8"/>
  <c r="F93" i="8"/>
  <c r="G93" i="8" s="1"/>
  <c r="K92" i="8"/>
  <c r="J92" i="8"/>
  <c r="F92" i="8"/>
  <c r="G92" i="8" s="1"/>
  <c r="K91" i="8"/>
  <c r="J91" i="8"/>
  <c r="K90" i="8"/>
  <c r="J90" i="8"/>
  <c r="F90" i="8"/>
  <c r="G90" i="8" s="1"/>
  <c r="K89" i="8"/>
  <c r="J89" i="8"/>
  <c r="F89" i="8"/>
  <c r="G89" i="8" s="1"/>
  <c r="F91" i="8" s="1"/>
  <c r="G91" i="8" s="1"/>
  <c r="K88" i="8"/>
  <c r="J88" i="8"/>
  <c r="K87" i="8"/>
  <c r="J87" i="8"/>
  <c r="K86" i="8"/>
  <c r="J86" i="8"/>
  <c r="F86" i="8"/>
  <c r="G86" i="8" s="1"/>
  <c r="F88" i="8" s="1"/>
  <c r="G88" i="8" s="1"/>
  <c r="K85" i="8"/>
  <c r="J85" i="8"/>
  <c r="F85" i="8"/>
  <c r="G85" i="8" s="1"/>
  <c r="K84" i="8"/>
  <c r="J84" i="8"/>
  <c r="F84" i="8"/>
  <c r="G84" i="8" s="1"/>
  <c r="K83" i="8"/>
  <c r="J83" i="8"/>
  <c r="F83" i="8"/>
  <c r="G83" i="8" s="1"/>
  <c r="K82" i="8"/>
  <c r="J82" i="8"/>
  <c r="F82" i="8"/>
  <c r="G82" i="8" s="1"/>
  <c r="K81" i="8"/>
  <c r="J81" i="8"/>
  <c r="F81" i="8"/>
  <c r="G81" i="8" s="1"/>
  <c r="K80" i="8"/>
  <c r="J80" i="8"/>
  <c r="F80" i="8"/>
  <c r="G80" i="8" s="1"/>
  <c r="K79" i="8"/>
  <c r="J79" i="8"/>
  <c r="F79" i="8"/>
  <c r="G79" i="8" s="1"/>
  <c r="K78" i="8"/>
  <c r="J78" i="8"/>
  <c r="F78" i="8"/>
  <c r="G78" i="8" s="1"/>
  <c r="J77" i="8"/>
  <c r="F77" i="8"/>
  <c r="G77" i="8" s="1"/>
  <c r="C74" i="8"/>
  <c r="K67" i="8"/>
  <c r="J67" i="8"/>
  <c r="F67" i="8"/>
  <c r="G67" i="8" s="1"/>
  <c r="K66" i="8"/>
  <c r="J66" i="8"/>
  <c r="F66" i="8"/>
  <c r="G66" i="8" s="1"/>
  <c r="K65" i="8"/>
  <c r="J65" i="8"/>
  <c r="G65" i="8"/>
  <c r="K64" i="8"/>
  <c r="J64" i="8"/>
  <c r="G64" i="8"/>
  <c r="K63" i="8"/>
  <c r="J63" i="8"/>
  <c r="G63" i="8"/>
  <c r="K62" i="8"/>
  <c r="J62" i="8"/>
  <c r="G62" i="8"/>
  <c r="K61" i="8"/>
  <c r="J61" i="8"/>
  <c r="F61" i="8"/>
  <c r="G61" i="8" s="1"/>
  <c r="K60" i="8"/>
  <c r="J60" i="8"/>
  <c r="F60" i="8"/>
  <c r="G60" i="8" s="1"/>
  <c r="K59" i="8"/>
  <c r="J59" i="8"/>
  <c r="G59" i="8"/>
  <c r="K58" i="8"/>
  <c r="J58" i="8"/>
  <c r="K57" i="8"/>
  <c r="J57" i="8"/>
  <c r="K56" i="8"/>
  <c r="J56" i="8"/>
  <c r="F56" i="8"/>
  <c r="G56" i="8" s="1"/>
  <c r="K55" i="8"/>
  <c r="J55" i="8"/>
  <c r="K54" i="8"/>
  <c r="J54" i="8"/>
  <c r="K53" i="8"/>
  <c r="J53" i="8"/>
  <c r="F53" i="8"/>
  <c r="G53" i="8" s="1"/>
  <c r="K52" i="8"/>
  <c r="J52" i="8"/>
  <c r="K51" i="8"/>
  <c r="J51" i="8"/>
  <c r="K50" i="8"/>
  <c r="J50" i="8"/>
  <c r="F50" i="8"/>
  <c r="G50" i="8" s="1"/>
  <c r="K49" i="8"/>
  <c r="J49" i="8"/>
  <c r="K48" i="8"/>
  <c r="J48" i="8"/>
  <c r="K47" i="8"/>
  <c r="J47" i="8"/>
  <c r="F47" i="8"/>
  <c r="G47" i="8" s="1"/>
  <c r="K46" i="8"/>
  <c r="J46" i="8"/>
  <c r="K45" i="8"/>
  <c r="J45" i="8"/>
  <c r="K44" i="8"/>
  <c r="J44" i="8"/>
  <c r="F44" i="8"/>
  <c r="G44" i="8" s="1"/>
  <c r="K43" i="8"/>
  <c r="J43" i="8"/>
  <c r="K42" i="8"/>
  <c r="J42" i="8"/>
  <c r="K41" i="8"/>
  <c r="J41" i="8"/>
  <c r="F41" i="8"/>
  <c r="G41" i="8" s="1"/>
  <c r="K40" i="8"/>
  <c r="J40" i="8"/>
  <c r="K39" i="8"/>
  <c r="J39" i="8"/>
  <c r="K38" i="8"/>
  <c r="J38" i="8"/>
  <c r="F38" i="8"/>
  <c r="G38" i="8" s="1"/>
  <c r="K37" i="8"/>
  <c r="J37" i="8"/>
  <c r="K36" i="8"/>
  <c r="J36" i="8"/>
  <c r="K35" i="8"/>
  <c r="J35" i="8"/>
  <c r="F35" i="8"/>
  <c r="G35" i="8" s="1"/>
  <c r="K34" i="8"/>
  <c r="J34" i="8"/>
  <c r="K33" i="8"/>
  <c r="J33" i="8"/>
  <c r="K32" i="8"/>
  <c r="J32" i="8"/>
  <c r="F32" i="8"/>
  <c r="G32" i="8" s="1"/>
  <c r="K31" i="8"/>
  <c r="J31" i="8"/>
  <c r="K30" i="8"/>
  <c r="J30" i="8"/>
  <c r="F30" i="8"/>
  <c r="G30" i="8" s="1"/>
  <c r="K29" i="8"/>
  <c r="J29" i="8"/>
  <c r="F29" i="8"/>
  <c r="G29" i="8" s="1"/>
  <c r="F31" i="8" s="1"/>
  <c r="G31" i="8" s="1"/>
  <c r="K28" i="8"/>
  <c r="J28" i="8"/>
  <c r="K27" i="8"/>
  <c r="J27" i="8"/>
  <c r="F27" i="8"/>
  <c r="G27" i="8" s="1"/>
  <c r="K26" i="8"/>
  <c r="J26" i="8"/>
  <c r="F26" i="8"/>
  <c r="G26" i="8" s="1"/>
  <c r="F28" i="8" s="1"/>
  <c r="G28" i="8" s="1"/>
  <c r="K25" i="8"/>
  <c r="J25" i="8"/>
  <c r="K24" i="8"/>
  <c r="J24" i="8"/>
  <c r="K23" i="8"/>
  <c r="J23" i="8"/>
  <c r="F23" i="8"/>
  <c r="G23" i="8" s="1"/>
  <c r="F25" i="8" s="1"/>
  <c r="G25" i="8" s="1"/>
  <c r="K22" i="8"/>
  <c r="J22" i="8"/>
  <c r="F22" i="8"/>
  <c r="G22" i="8" s="1"/>
  <c r="K21" i="8"/>
  <c r="J21" i="8"/>
  <c r="F21" i="8"/>
  <c r="G21" i="8" s="1"/>
  <c r="K20" i="8"/>
  <c r="J20" i="8"/>
  <c r="F20" i="8"/>
  <c r="G20" i="8" s="1"/>
  <c r="J19" i="8"/>
  <c r="J18" i="8"/>
  <c r="J17" i="8"/>
  <c r="G17" i="8"/>
  <c r="C14" i="8"/>
  <c r="S2" i="8"/>
  <c r="R2" i="8"/>
  <c r="K235" i="7"/>
  <c r="J235" i="7"/>
  <c r="F235" i="7"/>
  <c r="G235" i="7" s="1"/>
  <c r="K234" i="7"/>
  <c r="J234" i="7"/>
  <c r="G234" i="7"/>
  <c r="K233" i="7"/>
  <c r="J233" i="7"/>
  <c r="E233" i="7"/>
  <c r="G233" i="7" s="1"/>
  <c r="K232" i="7"/>
  <c r="J232" i="7"/>
  <c r="E232" i="7"/>
  <c r="G232" i="7" s="1"/>
  <c r="K231" i="7"/>
  <c r="J231" i="7"/>
  <c r="E231" i="7"/>
  <c r="G231" i="7" s="1"/>
  <c r="K230" i="7"/>
  <c r="J230" i="7"/>
  <c r="G230" i="7"/>
  <c r="K229" i="7"/>
  <c r="J229" i="7"/>
  <c r="G229" i="7"/>
  <c r="K228" i="7"/>
  <c r="J228" i="7"/>
  <c r="G228" i="7"/>
  <c r="E228" i="7"/>
  <c r="K227" i="7"/>
  <c r="J227" i="7"/>
  <c r="G227" i="7"/>
  <c r="E227" i="7"/>
  <c r="J226" i="7"/>
  <c r="G226" i="7"/>
  <c r="D219" i="7" s="1"/>
  <c r="C223" i="7"/>
  <c r="K216" i="7"/>
  <c r="J216" i="7"/>
  <c r="G216" i="7"/>
  <c r="F216" i="7"/>
  <c r="K215" i="7"/>
  <c r="J215" i="7"/>
  <c r="G215" i="7"/>
  <c r="K214" i="7"/>
  <c r="J214" i="7"/>
  <c r="E214" i="7"/>
  <c r="G214" i="7" s="1"/>
  <c r="K213" i="7"/>
  <c r="J213" i="7"/>
  <c r="E213" i="7"/>
  <c r="G213" i="7" s="1"/>
  <c r="K212" i="7"/>
  <c r="J212" i="7"/>
  <c r="E212" i="7"/>
  <c r="G212" i="7" s="1"/>
  <c r="K211" i="7"/>
  <c r="J211" i="7"/>
  <c r="G211" i="7"/>
  <c r="K210" i="7"/>
  <c r="J210" i="7"/>
  <c r="G210" i="7"/>
  <c r="K209" i="7"/>
  <c r="J209" i="7"/>
  <c r="G209" i="7"/>
  <c r="E209" i="7"/>
  <c r="K208" i="7"/>
  <c r="J208" i="7"/>
  <c r="G208" i="7"/>
  <c r="E208" i="7"/>
  <c r="J207" i="7"/>
  <c r="G207" i="7"/>
  <c r="C204" i="7"/>
  <c r="K197" i="7"/>
  <c r="J197" i="7"/>
  <c r="G197" i="7"/>
  <c r="F197" i="7"/>
  <c r="K196" i="7"/>
  <c r="J196" i="7"/>
  <c r="G196" i="7"/>
  <c r="K195" i="7"/>
  <c r="J195" i="7"/>
  <c r="E195" i="7"/>
  <c r="G195" i="7" s="1"/>
  <c r="K194" i="7"/>
  <c r="J194" i="7"/>
  <c r="E194" i="7"/>
  <c r="G194" i="7" s="1"/>
  <c r="K193" i="7"/>
  <c r="J193" i="7"/>
  <c r="E193" i="7"/>
  <c r="G193" i="7" s="1"/>
  <c r="D181" i="7" s="1"/>
  <c r="K192" i="7"/>
  <c r="J192" i="7"/>
  <c r="G192" i="7"/>
  <c r="K191" i="7"/>
  <c r="J191" i="7"/>
  <c r="G191" i="7"/>
  <c r="K190" i="7"/>
  <c r="J190" i="7"/>
  <c r="E190" i="7"/>
  <c r="G190" i="7" s="1"/>
  <c r="K189" i="7"/>
  <c r="J189" i="7"/>
  <c r="E189" i="7"/>
  <c r="G189" i="7" s="1"/>
  <c r="J188" i="7"/>
  <c r="G188" i="7"/>
  <c r="C185" i="7"/>
  <c r="K178" i="7"/>
  <c r="J178" i="7"/>
  <c r="F178" i="7"/>
  <c r="K177" i="7"/>
  <c r="J177" i="7"/>
  <c r="G177" i="7"/>
  <c r="K176" i="7"/>
  <c r="J176" i="7"/>
  <c r="K175" i="7"/>
  <c r="J175" i="7"/>
  <c r="E175" i="7"/>
  <c r="G175" i="7" s="1"/>
  <c r="K174" i="7"/>
  <c r="J174" i="7"/>
  <c r="K173" i="7"/>
  <c r="J173" i="7"/>
  <c r="G173" i="7"/>
  <c r="K172" i="7"/>
  <c r="J172" i="7"/>
  <c r="G172" i="7"/>
  <c r="K171" i="7"/>
  <c r="J171" i="7"/>
  <c r="E171" i="7"/>
  <c r="G171" i="7" s="1"/>
  <c r="K170" i="7"/>
  <c r="J170" i="7"/>
  <c r="E170" i="7"/>
  <c r="G170" i="7" s="1"/>
  <c r="J169" i="7"/>
  <c r="G169" i="7"/>
  <c r="K159" i="7"/>
  <c r="J159" i="7"/>
  <c r="G159" i="7"/>
  <c r="F159" i="7"/>
  <c r="K158" i="7"/>
  <c r="J158" i="7"/>
  <c r="G158" i="7"/>
  <c r="K157" i="7"/>
  <c r="J157" i="7"/>
  <c r="E157" i="7"/>
  <c r="G157" i="7" s="1"/>
  <c r="K156" i="7"/>
  <c r="J156" i="7"/>
  <c r="E156" i="7"/>
  <c r="G156" i="7" s="1"/>
  <c r="AA315" i="38" s="1"/>
  <c r="K155" i="7"/>
  <c r="J155" i="7"/>
  <c r="E155" i="7"/>
  <c r="G155" i="7" s="1"/>
  <c r="K154" i="7"/>
  <c r="J154" i="7"/>
  <c r="G154" i="7"/>
  <c r="K153" i="7"/>
  <c r="J153" i="7"/>
  <c r="G153" i="7"/>
  <c r="K152" i="7"/>
  <c r="J152" i="7"/>
  <c r="E152" i="7"/>
  <c r="G152" i="7" s="1"/>
  <c r="K151" i="7"/>
  <c r="J151" i="7"/>
  <c r="E151" i="7"/>
  <c r="G151" i="7" s="1"/>
  <c r="J150" i="7"/>
  <c r="G150" i="7"/>
  <c r="K140" i="7"/>
  <c r="J140" i="7"/>
  <c r="F140" i="7"/>
  <c r="G140" i="7" s="1"/>
  <c r="AA201" i="38" s="1"/>
  <c r="K139" i="7"/>
  <c r="J139" i="7"/>
  <c r="G139" i="7"/>
  <c r="K138" i="7"/>
  <c r="J138" i="7"/>
  <c r="G138" i="7"/>
  <c r="E138" i="7"/>
  <c r="K137" i="7"/>
  <c r="J137" i="7"/>
  <c r="G137" i="7"/>
  <c r="E137" i="7"/>
  <c r="K136" i="7"/>
  <c r="J136" i="7"/>
  <c r="G136" i="7"/>
  <c r="E136" i="7"/>
  <c r="K135" i="7"/>
  <c r="J135" i="7"/>
  <c r="G135" i="7"/>
  <c r="K134" i="7"/>
  <c r="J134" i="7"/>
  <c r="G134" i="7"/>
  <c r="K133" i="7"/>
  <c r="J133" i="7"/>
  <c r="G133" i="7"/>
  <c r="K132" i="7"/>
  <c r="J132" i="7"/>
  <c r="G132" i="7"/>
  <c r="J131" i="7"/>
  <c r="G131" i="7"/>
  <c r="K121" i="7"/>
  <c r="J121" i="7"/>
  <c r="F121" i="7"/>
  <c r="G121" i="7" s="1"/>
  <c r="K120" i="7"/>
  <c r="J120" i="7"/>
  <c r="G120" i="7"/>
  <c r="K119" i="7"/>
  <c r="J119" i="7"/>
  <c r="G119" i="7"/>
  <c r="E119" i="7"/>
  <c r="K118" i="7"/>
  <c r="J118" i="7"/>
  <c r="G118" i="7"/>
  <c r="E118" i="7"/>
  <c r="K117" i="7"/>
  <c r="J117" i="7"/>
  <c r="G117" i="7"/>
  <c r="E117" i="7"/>
  <c r="K116" i="7"/>
  <c r="J116" i="7"/>
  <c r="G116" i="7"/>
  <c r="K115" i="7"/>
  <c r="J115" i="7"/>
  <c r="G115" i="7"/>
  <c r="K114" i="7"/>
  <c r="J114" i="7"/>
  <c r="E114" i="7"/>
  <c r="G114" i="7" s="1"/>
  <c r="K113" i="7"/>
  <c r="J113" i="7"/>
  <c r="G113" i="7"/>
  <c r="J112" i="7"/>
  <c r="G112" i="7"/>
  <c r="C109" i="7"/>
  <c r="K102" i="7"/>
  <c r="J102" i="7"/>
  <c r="F102" i="7"/>
  <c r="G102" i="7" s="1"/>
  <c r="K101" i="7"/>
  <c r="J101" i="7"/>
  <c r="G101" i="7"/>
  <c r="K100" i="7"/>
  <c r="J100" i="7"/>
  <c r="G100" i="7"/>
  <c r="E100" i="7"/>
  <c r="K99" i="7"/>
  <c r="J99" i="7"/>
  <c r="G99" i="7"/>
  <c r="E99" i="7"/>
  <c r="K98" i="7"/>
  <c r="J98" i="7"/>
  <c r="G98" i="7"/>
  <c r="E98" i="7"/>
  <c r="K97" i="7"/>
  <c r="J97" i="7"/>
  <c r="G97" i="7"/>
  <c r="K96" i="7"/>
  <c r="J96" i="7"/>
  <c r="G96" i="7"/>
  <c r="K95" i="7"/>
  <c r="J95" i="7"/>
  <c r="E95" i="7"/>
  <c r="G95" i="7" s="1"/>
  <c r="K94" i="7"/>
  <c r="J94" i="7"/>
  <c r="G94" i="7"/>
  <c r="J93" i="7"/>
  <c r="G93" i="7"/>
  <c r="C90" i="7"/>
  <c r="K83" i="7"/>
  <c r="J83" i="7"/>
  <c r="F83" i="7"/>
  <c r="G83" i="7" s="1"/>
  <c r="K82" i="7"/>
  <c r="J82" i="7"/>
  <c r="G82" i="7"/>
  <c r="K81" i="7"/>
  <c r="J81" i="7"/>
  <c r="G81" i="7"/>
  <c r="E81" i="7"/>
  <c r="K80" i="7"/>
  <c r="J80" i="7"/>
  <c r="G80" i="7"/>
  <c r="E80" i="7"/>
  <c r="K79" i="7"/>
  <c r="J79" i="7"/>
  <c r="G79" i="7"/>
  <c r="E79" i="7"/>
  <c r="K78" i="7"/>
  <c r="J78" i="7"/>
  <c r="G78" i="7"/>
  <c r="K77" i="7"/>
  <c r="J77" i="7"/>
  <c r="G77" i="7"/>
  <c r="K76" i="7"/>
  <c r="J76" i="7"/>
  <c r="E76" i="7"/>
  <c r="G76" i="7" s="1"/>
  <c r="K75" i="7"/>
  <c r="J75" i="7"/>
  <c r="G75" i="7"/>
  <c r="J74" i="7"/>
  <c r="G74" i="7"/>
  <c r="D67" i="7" s="1"/>
  <c r="C71" i="7"/>
  <c r="K64" i="7"/>
  <c r="J64" i="7"/>
  <c r="F64" i="7"/>
  <c r="G64" i="7" s="1"/>
  <c r="K63" i="7"/>
  <c r="J63" i="7"/>
  <c r="G63" i="7"/>
  <c r="K62" i="7"/>
  <c r="J62" i="7"/>
  <c r="G62" i="7"/>
  <c r="E62" i="7"/>
  <c r="K61" i="7"/>
  <c r="J61" i="7"/>
  <c r="G61" i="7"/>
  <c r="E61" i="7"/>
  <c r="K60" i="7"/>
  <c r="J60" i="7"/>
  <c r="G60" i="7"/>
  <c r="E60" i="7"/>
  <c r="K59" i="7"/>
  <c r="J59" i="7"/>
  <c r="G59" i="7"/>
  <c r="K58" i="7"/>
  <c r="J58" i="7"/>
  <c r="G58" i="7"/>
  <c r="K57" i="7"/>
  <c r="J57" i="7"/>
  <c r="G57" i="7"/>
  <c r="K56" i="7"/>
  <c r="J56" i="7"/>
  <c r="G56" i="7"/>
  <c r="J55" i="7"/>
  <c r="G55" i="7"/>
  <c r="D48" i="7" s="1"/>
  <c r="C52" i="7"/>
  <c r="K45" i="7"/>
  <c r="J45" i="7"/>
  <c r="G45" i="7"/>
  <c r="F45" i="7"/>
  <c r="K44" i="7"/>
  <c r="J44" i="7"/>
  <c r="G44" i="7"/>
  <c r="K43" i="7"/>
  <c r="J43" i="7"/>
  <c r="E43" i="7"/>
  <c r="G43" i="7" s="1"/>
  <c r="K42" i="7"/>
  <c r="J42" i="7"/>
  <c r="E42" i="7"/>
  <c r="G42" i="7" s="1"/>
  <c r="K41" i="7"/>
  <c r="J41" i="7"/>
  <c r="E41" i="7"/>
  <c r="G41" i="7" s="1"/>
  <c r="K40" i="7"/>
  <c r="J40" i="7"/>
  <c r="G40" i="7"/>
  <c r="K39" i="7"/>
  <c r="J39" i="7"/>
  <c r="G39" i="7"/>
  <c r="K38" i="7"/>
  <c r="J38" i="7"/>
  <c r="G38" i="7"/>
  <c r="K37" i="7"/>
  <c r="J37" i="7"/>
  <c r="G37" i="7"/>
  <c r="J36" i="7"/>
  <c r="G36" i="7"/>
  <c r="C33" i="7"/>
  <c r="K26" i="7"/>
  <c r="J26" i="7"/>
  <c r="F26" i="7"/>
  <c r="G26" i="7" s="1"/>
  <c r="K25" i="7"/>
  <c r="J25" i="7"/>
  <c r="G25" i="7"/>
  <c r="K24" i="7"/>
  <c r="J24" i="7"/>
  <c r="E24" i="7"/>
  <c r="G24" i="7" s="1"/>
  <c r="K23" i="7"/>
  <c r="J23" i="7"/>
  <c r="E23" i="7"/>
  <c r="G23" i="7" s="1"/>
  <c r="K22" i="7"/>
  <c r="J22" i="7"/>
  <c r="E22" i="7"/>
  <c r="G22" i="7" s="1"/>
  <c r="K21" i="7"/>
  <c r="J21" i="7"/>
  <c r="G21" i="7"/>
  <c r="K20" i="7"/>
  <c r="J20" i="7"/>
  <c r="G20" i="7"/>
  <c r="K19" i="7"/>
  <c r="J19" i="7"/>
  <c r="G19" i="7"/>
  <c r="D10" i="7" s="1"/>
  <c r="K18" i="7"/>
  <c r="J18" i="7"/>
  <c r="G18" i="7"/>
  <c r="J17" i="7"/>
  <c r="G17" i="7"/>
  <c r="C14" i="7"/>
  <c r="T2" i="7"/>
  <c r="S2" i="7"/>
  <c r="AP565" i="38"/>
  <c r="AO565" i="38"/>
  <c r="AN565" i="38"/>
  <c r="AL565" i="38"/>
  <c r="AK565" i="38"/>
  <c r="AJ565" i="38"/>
  <c r="AH565" i="38"/>
  <c r="AG565" i="38"/>
  <c r="AF565" i="38"/>
  <c r="AD565" i="38"/>
  <c r="AC565" i="38"/>
  <c r="AB565" i="38"/>
  <c r="AA565" i="38"/>
  <c r="Z565" i="38"/>
  <c r="Y565" i="38"/>
  <c r="X565" i="38"/>
  <c r="W565" i="38"/>
  <c r="V565" i="38"/>
  <c r="U565" i="38"/>
  <c r="T565" i="38"/>
  <c r="S565" i="38"/>
  <c r="R565" i="38"/>
  <c r="Q565" i="38"/>
  <c r="P565" i="38"/>
  <c r="O565" i="38"/>
  <c r="N565" i="38"/>
  <c r="M565" i="38"/>
  <c r="L565" i="38"/>
  <c r="K565" i="38"/>
  <c r="E565" i="38"/>
  <c r="D565" i="38"/>
  <c r="AP564" i="38"/>
  <c r="AO564" i="38"/>
  <c r="AN564" i="38"/>
  <c r="AL564" i="38"/>
  <c r="AK564" i="38"/>
  <c r="AJ564" i="38"/>
  <c r="AH564" i="38"/>
  <c r="AG564" i="38"/>
  <c r="AF564" i="38"/>
  <c r="AD564" i="38"/>
  <c r="AC564" i="38"/>
  <c r="AB564" i="38"/>
  <c r="AA564" i="38"/>
  <c r="Z564" i="38"/>
  <c r="Y564" i="38"/>
  <c r="X564" i="38"/>
  <c r="W564" i="38"/>
  <c r="V564" i="38"/>
  <c r="U564" i="38"/>
  <c r="T564" i="38"/>
  <c r="S564" i="38"/>
  <c r="R564" i="38"/>
  <c r="Q564" i="38"/>
  <c r="P564" i="38"/>
  <c r="O564" i="38"/>
  <c r="N564" i="38"/>
  <c r="M564" i="38"/>
  <c r="L564" i="38"/>
  <c r="K564" i="38"/>
  <c r="E564" i="38"/>
  <c r="D564" i="38"/>
  <c r="AP563" i="38"/>
  <c r="AO563" i="38"/>
  <c r="AN563" i="38"/>
  <c r="AL563" i="38"/>
  <c r="AK563" i="38"/>
  <c r="AJ563" i="38"/>
  <c r="AH563" i="38"/>
  <c r="AG563" i="38"/>
  <c r="AF563" i="38"/>
  <c r="AD563" i="38"/>
  <c r="AC563" i="38"/>
  <c r="AB563" i="38"/>
  <c r="AA563" i="38"/>
  <c r="Z563" i="38"/>
  <c r="Y563" i="38"/>
  <c r="X563" i="38"/>
  <c r="W563" i="38"/>
  <c r="V563" i="38"/>
  <c r="U563" i="38"/>
  <c r="T563" i="38"/>
  <c r="S563" i="38"/>
  <c r="R563" i="38"/>
  <c r="Q563" i="38"/>
  <c r="P563" i="38"/>
  <c r="O563" i="38"/>
  <c r="N563" i="38"/>
  <c r="M563" i="38"/>
  <c r="L563" i="38"/>
  <c r="K563" i="38"/>
  <c r="E563" i="38"/>
  <c r="D563" i="38"/>
  <c r="AP562" i="38"/>
  <c r="AO562" i="38"/>
  <c r="AN562" i="38"/>
  <c r="AL562" i="38"/>
  <c r="AK562" i="38"/>
  <c r="AJ562" i="38"/>
  <c r="AH562" i="38"/>
  <c r="AG562" i="38"/>
  <c r="AF562" i="38"/>
  <c r="AD562" i="38"/>
  <c r="AC562" i="38"/>
  <c r="AB562" i="38"/>
  <c r="AA562" i="38"/>
  <c r="Z562" i="38"/>
  <c r="Y562" i="38"/>
  <c r="X562" i="38"/>
  <c r="W562" i="38"/>
  <c r="V562" i="38"/>
  <c r="U562" i="38"/>
  <c r="T562" i="38"/>
  <c r="S562" i="38"/>
  <c r="R562" i="38"/>
  <c r="Q562" i="38"/>
  <c r="P562" i="38"/>
  <c r="O562" i="38"/>
  <c r="N562" i="38"/>
  <c r="M562" i="38"/>
  <c r="L562" i="38"/>
  <c r="K562" i="38"/>
  <c r="E562" i="38"/>
  <c r="D562" i="38"/>
  <c r="AP561" i="38"/>
  <c r="AO561" i="38"/>
  <c r="AN561" i="38"/>
  <c r="AL561" i="38"/>
  <c r="AK561" i="38"/>
  <c r="AJ561" i="38"/>
  <c r="AH561" i="38"/>
  <c r="AG561" i="38"/>
  <c r="AF561" i="38"/>
  <c r="AD561" i="38"/>
  <c r="AC561" i="38"/>
  <c r="AB561" i="38"/>
  <c r="AA561" i="38"/>
  <c r="Z561" i="38"/>
  <c r="Y561" i="38"/>
  <c r="X561" i="38"/>
  <c r="W561" i="38"/>
  <c r="V561" i="38"/>
  <c r="U561" i="38"/>
  <c r="T561" i="38"/>
  <c r="S561" i="38"/>
  <c r="R561" i="38"/>
  <c r="Q561" i="38"/>
  <c r="P561" i="38"/>
  <c r="O561" i="38"/>
  <c r="N561" i="38"/>
  <c r="M561" i="38"/>
  <c r="L561" i="38"/>
  <c r="K561" i="38"/>
  <c r="E561" i="38"/>
  <c r="D561" i="38"/>
  <c r="I560" i="38"/>
  <c r="G560" i="38"/>
  <c r="AP559" i="38"/>
  <c r="AO559" i="38"/>
  <c r="AN559" i="38"/>
  <c r="AL559" i="38"/>
  <c r="AK559" i="38"/>
  <c r="AJ559" i="38"/>
  <c r="AH559" i="38"/>
  <c r="AG559" i="38"/>
  <c r="AF559" i="38"/>
  <c r="AD559" i="38"/>
  <c r="AC559" i="38"/>
  <c r="AB559" i="38"/>
  <c r="AA559" i="38"/>
  <c r="Z559" i="38"/>
  <c r="Y559" i="38"/>
  <c r="X559" i="38"/>
  <c r="W559" i="38"/>
  <c r="V559" i="38"/>
  <c r="U559" i="38"/>
  <c r="T559" i="38"/>
  <c r="S559" i="38"/>
  <c r="R559" i="38"/>
  <c r="Q559" i="38"/>
  <c r="P559" i="38"/>
  <c r="O559" i="38"/>
  <c r="N559" i="38"/>
  <c r="M559" i="38"/>
  <c r="L559" i="38"/>
  <c r="K559" i="38"/>
  <c r="E559" i="38"/>
  <c r="D559" i="38"/>
  <c r="AP558" i="38"/>
  <c r="AO558" i="38"/>
  <c r="AN558" i="38"/>
  <c r="AL558" i="38"/>
  <c r="AK558" i="38"/>
  <c r="AJ558" i="38"/>
  <c r="AH558" i="38"/>
  <c r="AG558" i="38"/>
  <c r="AF558" i="38"/>
  <c r="AD558" i="38"/>
  <c r="AC558" i="38"/>
  <c r="AB558" i="38"/>
  <c r="AA558" i="38"/>
  <c r="Z558" i="38"/>
  <c r="Y558" i="38"/>
  <c r="X558" i="38"/>
  <c r="W558" i="38"/>
  <c r="V558" i="38"/>
  <c r="U558" i="38"/>
  <c r="T558" i="38"/>
  <c r="S558" i="38"/>
  <c r="R558" i="38"/>
  <c r="Q558" i="38"/>
  <c r="P558" i="38"/>
  <c r="O558" i="38"/>
  <c r="N558" i="38"/>
  <c r="M558" i="38"/>
  <c r="L558" i="38"/>
  <c r="K558" i="38"/>
  <c r="E558" i="38"/>
  <c r="D558" i="38"/>
  <c r="AP557" i="38"/>
  <c r="AO557" i="38"/>
  <c r="AN557" i="38"/>
  <c r="AL557" i="38"/>
  <c r="AK557" i="38"/>
  <c r="AJ557" i="38"/>
  <c r="AH557" i="38"/>
  <c r="AG557" i="38"/>
  <c r="AF557" i="38"/>
  <c r="AD557" i="38"/>
  <c r="AC557" i="38"/>
  <c r="AB557" i="38"/>
  <c r="AA557" i="38"/>
  <c r="Z557" i="38"/>
  <c r="Y557" i="38"/>
  <c r="X557" i="38"/>
  <c r="W557" i="38"/>
  <c r="V557" i="38"/>
  <c r="U557" i="38"/>
  <c r="T557" i="38"/>
  <c r="S557" i="38"/>
  <c r="R557" i="38"/>
  <c r="Q557" i="38"/>
  <c r="P557" i="38"/>
  <c r="O557" i="38"/>
  <c r="N557" i="38"/>
  <c r="M557" i="38"/>
  <c r="L557" i="38"/>
  <c r="K557" i="38"/>
  <c r="E557" i="38"/>
  <c r="D557" i="38"/>
  <c r="AP556" i="38"/>
  <c r="AO556" i="38"/>
  <c r="AN556" i="38"/>
  <c r="AL556" i="38"/>
  <c r="AK556" i="38"/>
  <c r="AJ556" i="38"/>
  <c r="AH556" i="38"/>
  <c r="AG556" i="38"/>
  <c r="AF556" i="38"/>
  <c r="AD556" i="38"/>
  <c r="AC556" i="38"/>
  <c r="AB556" i="38"/>
  <c r="AA556" i="38"/>
  <c r="Z556" i="38"/>
  <c r="Y556" i="38"/>
  <c r="X556" i="38"/>
  <c r="W556" i="38"/>
  <c r="V556" i="38"/>
  <c r="U556" i="38"/>
  <c r="T556" i="38"/>
  <c r="S556" i="38"/>
  <c r="R556" i="38"/>
  <c r="Q556" i="38"/>
  <c r="P556" i="38"/>
  <c r="O556" i="38"/>
  <c r="N556" i="38"/>
  <c r="M556" i="38"/>
  <c r="L556" i="38"/>
  <c r="K556" i="38"/>
  <c r="E556" i="38"/>
  <c r="D556" i="38"/>
  <c r="AP555" i="38"/>
  <c r="AO555" i="38"/>
  <c r="AN555" i="38"/>
  <c r="AL555" i="38"/>
  <c r="AK555" i="38"/>
  <c r="AJ555" i="38"/>
  <c r="AH555" i="38"/>
  <c r="AG555" i="38"/>
  <c r="AF555" i="38"/>
  <c r="AD555" i="38"/>
  <c r="AC555" i="38"/>
  <c r="AB555" i="38"/>
  <c r="AA555" i="38"/>
  <c r="Z555" i="38"/>
  <c r="Y555" i="38"/>
  <c r="X555" i="38"/>
  <c r="W555" i="38"/>
  <c r="V555" i="38"/>
  <c r="U555" i="38"/>
  <c r="T555" i="38"/>
  <c r="S555" i="38"/>
  <c r="R555" i="38"/>
  <c r="Q555" i="38"/>
  <c r="P555" i="38"/>
  <c r="O555" i="38"/>
  <c r="N555" i="38"/>
  <c r="M555" i="38"/>
  <c r="L555" i="38"/>
  <c r="K555" i="38"/>
  <c r="E555" i="38"/>
  <c r="D555" i="38"/>
  <c r="AP554" i="38"/>
  <c r="AO554" i="38"/>
  <c r="AN554" i="38"/>
  <c r="AL554" i="38"/>
  <c r="AK554" i="38"/>
  <c r="AJ554" i="38"/>
  <c r="AH554" i="38"/>
  <c r="AG554" i="38"/>
  <c r="AF554" i="38"/>
  <c r="AD554" i="38"/>
  <c r="AC554" i="38"/>
  <c r="AB554" i="38"/>
  <c r="AA554" i="38"/>
  <c r="Z554" i="38"/>
  <c r="Y554" i="38"/>
  <c r="X554" i="38"/>
  <c r="W554" i="38"/>
  <c r="V554" i="38"/>
  <c r="U554" i="38"/>
  <c r="T554" i="38"/>
  <c r="S554" i="38"/>
  <c r="R554" i="38"/>
  <c r="Q554" i="38"/>
  <c r="P554" i="38"/>
  <c r="O554" i="38"/>
  <c r="N554" i="38"/>
  <c r="M554" i="38"/>
  <c r="L554" i="38"/>
  <c r="K554" i="38"/>
  <c r="E554" i="38"/>
  <c r="D554" i="38"/>
  <c r="AP553" i="38"/>
  <c r="AO553" i="38"/>
  <c r="AN553" i="38"/>
  <c r="AL553" i="38"/>
  <c r="AK553" i="38"/>
  <c r="AJ553" i="38"/>
  <c r="AH553" i="38"/>
  <c r="AG553" i="38"/>
  <c r="AF553" i="38"/>
  <c r="AD553" i="38"/>
  <c r="AC553" i="38"/>
  <c r="AB553" i="38"/>
  <c r="AA553" i="38"/>
  <c r="Z553" i="38"/>
  <c r="Y553" i="38"/>
  <c r="X553" i="38"/>
  <c r="W553" i="38"/>
  <c r="V553" i="38"/>
  <c r="U553" i="38"/>
  <c r="T553" i="38"/>
  <c r="S553" i="38"/>
  <c r="R553" i="38"/>
  <c r="Q553" i="38"/>
  <c r="P553" i="38"/>
  <c r="O553" i="38"/>
  <c r="N553" i="38"/>
  <c r="M553" i="38"/>
  <c r="L553" i="38"/>
  <c r="K553" i="38"/>
  <c r="E553" i="38"/>
  <c r="D553" i="38"/>
  <c r="AP552" i="38"/>
  <c r="AO552" i="38"/>
  <c r="AN552" i="38"/>
  <c r="AL552" i="38"/>
  <c r="AK552" i="38"/>
  <c r="AJ552" i="38"/>
  <c r="AH552" i="38"/>
  <c r="AG552" i="38"/>
  <c r="AF552" i="38"/>
  <c r="AD552" i="38"/>
  <c r="AC552" i="38"/>
  <c r="AB552" i="38"/>
  <c r="AA552" i="38"/>
  <c r="Z552" i="38"/>
  <c r="Y552" i="38"/>
  <c r="X552" i="38"/>
  <c r="W552" i="38"/>
  <c r="V552" i="38"/>
  <c r="U552" i="38"/>
  <c r="T552" i="38"/>
  <c r="S552" i="38"/>
  <c r="R552" i="38"/>
  <c r="Q552" i="38"/>
  <c r="P552" i="38"/>
  <c r="O552" i="38"/>
  <c r="N552" i="38"/>
  <c r="M552" i="38"/>
  <c r="L552" i="38"/>
  <c r="K552" i="38"/>
  <c r="E552" i="38"/>
  <c r="D552" i="38"/>
  <c r="AP551" i="38"/>
  <c r="AO551" i="38"/>
  <c r="AN551" i="38"/>
  <c r="AL551" i="38"/>
  <c r="AK551" i="38"/>
  <c r="AJ551" i="38"/>
  <c r="AH551" i="38"/>
  <c r="AG551" i="38"/>
  <c r="AF551" i="38"/>
  <c r="AD551" i="38"/>
  <c r="AC551" i="38"/>
  <c r="AB551" i="38"/>
  <c r="AA551" i="38"/>
  <c r="Z551" i="38"/>
  <c r="Y551" i="38"/>
  <c r="X551" i="38"/>
  <c r="W551" i="38"/>
  <c r="V551" i="38"/>
  <c r="U551" i="38"/>
  <c r="T551" i="38"/>
  <c r="S551" i="38"/>
  <c r="R551" i="38"/>
  <c r="Q551" i="38"/>
  <c r="P551" i="38"/>
  <c r="O551" i="38"/>
  <c r="N551" i="38"/>
  <c r="M551" i="38"/>
  <c r="L551" i="38"/>
  <c r="K551" i="38"/>
  <c r="E551" i="38"/>
  <c r="D551" i="38"/>
  <c r="AP550" i="38"/>
  <c r="AO550" i="38"/>
  <c r="AN550" i="38"/>
  <c r="AL550" i="38"/>
  <c r="AK550" i="38"/>
  <c r="AJ550" i="38"/>
  <c r="AH550" i="38"/>
  <c r="AG550" i="38"/>
  <c r="AF550" i="38"/>
  <c r="AD550" i="38"/>
  <c r="AC550" i="38"/>
  <c r="AB550" i="38"/>
  <c r="AA550" i="38"/>
  <c r="Z550" i="38"/>
  <c r="Y550" i="38"/>
  <c r="X550" i="38"/>
  <c r="W550" i="38"/>
  <c r="V550" i="38"/>
  <c r="U550" i="38"/>
  <c r="T550" i="38"/>
  <c r="S550" i="38"/>
  <c r="R550" i="38"/>
  <c r="Q550" i="38"/>
  <c r="P550" i="38"/>
  <c r="O550" i="38"/>
  <c r="N550" i="38"/>
  <c r="M550" i="38"/>
  <c r="L550" i="38"/>
  <c r="K550" i="38"/>
  <c r="E550" i="38"/>
  <c r="D550" i="38"/>
  <c r="AP549" i="38"/>
  <c r="AO549" i="38"/>
  <c r="AN549" i="38"/>
  <c r="AL549" i="38"/>
  <c r="AK549" i="38"/>
  <c r="AJ549" i="38"/>
  <c r="AH549" i="38"/>
  <c r="AG549" i="38"/>
  <c r="AF549" i="38"/>
  <c r="AD549" i="38"/>
  <c r="AC549" i="38"/>
  <c r="AB549" i="38"/>
  <c r="AA549" i="38"/>
  <c r="Z549" i="38"/>
  <c r="Y549" i="38"/>
  <c r="X549" i="38"/>
  <c r="W549" i="38"/>
  <c r="V549" i="38"/>
  <c r="U549" i="38"/>
  <c r="T549" i="38"/>
  <c r="S549" i="38"/>
  <c r="R549" i="38"/>
  <c r="Q549" i="38"/>
  <c r="P549" i="38"/>
  <c r="O549" i="38"/>
  <c r="N549" i="38"/>
  <c r="M549" i="38"/>
  <c r="L549" i="38"/>
  <c r="K549" i="38"/>
  <c r="E549" i="38"/>
  <c r="D549" i="38"/>
  <c r="AP548" i="38"/>
  <c r="AO548" i="38"/>
  <c r="AN548" i="38"/>
  <c r="AL548" i="38"/>
  <c r="AK548" i="38"/>
  <c r="AJ548" i="38"/>
  <c r="AH548" i="38"/>
  <c r="AG548" i="38"/>
  <c r="AF548" i="38"/>
  <c r="AD548" i="38"/>
  <c r="AC548" i="38"/>
  <c r="AB548" i="38"/>
  <c r="AA548" i="38"/>
  <c r="Z548" i="38"/>
  <c r="Y548" i="38"/>
  <c r="X548" i="38"/>
  <c r="W548" i="38"/>
  <c r="V548" i="38"/>
  <c r="U548" i="38"/>
  <c r="T548" i="38"/>
  <c r="S548" i="38"/>
  <c r="R548" i="38"/>
  <c r="Q548" i="38"/>
  <c r="P548" i="38"/>
  <c r="O548" i="38"/>
  <c r="N548" i="38"/>
  <c r="M548" i="38"/>
  <c r="L548" i="38"/>
  <c r="K548" i="38"/>
  <c r="E548" i="38"/>
  <c r="D548" i="38"/>
  <c r="AP547" i="38"/>
  <c r="AO547" i="38"/>
  <c r="AN547" i="38"/>
  <c r="AL547" i="38"/>
  <c r="AK547" i="38"/>
  <c r="AJ547" i="38"/>
  <c r="AH547" i="38"/>
  <c r="AG547" i="38"/>
  <c r="AF547" i="38"/>
  <c r="AD547" i="38"/>
  <c r="AC547" i="38"/>
  <c r="AB547" i="38"/>
  <c r="AA547" i="38"/>
  <c r="Z547" i="38"/>
  <c r="Y547" i="38"/>
  <c r="X547" i="38"/>
  <c r="W547" i="38"/>
  <c r="V547" i="38"/>
  <c r="U547" i="38"/>
  <c r="T547" i="38"/>
  <c r="S547" i="38"/>
  <c r="R547" i="38"/>
  <c r="Q547" i="38"/>
  <c r="P547" i="38"/>
  <c r="O547" i="38"/>
  <c r="N547" i="38"/>
  <c r="M547" i="38"/>
  <c r="L547" i="38"/>
  <c r="K547" i="38"/>
  <c r="E547" i="38"/>
  <c r="D547" i="38"/>
  <c r="AP546" i="38"/>
  <c r="AO546" i="38"/>
  <c r="AN546" i="38"/>
  <c r="AL546" i="38"/>
  <c r="AK546" i="38"/>
  <c r="AJ546" i="38"/>
  <c r="AH546" i="38"/>
  <c r="AG546" i="38"/>
  <c r="AF546" i="38"/>
  <c r="AD546" i="38"/>
  <c r="AC546" i="38"/>
  <c r="AB546" i="38"/>
  <c r="AA546" i="38"/>
  <c r="Z546" i="38"/>
  <c r="Y546" i="38"/>
  <c r="X546" i="38"/>
  <c r="W546" i="38"/>
  <c r="V546" i="38"/>
  <c r="U546" i="38"/>
  <c r="T546" i="38"/>
  <c r="S546" i="38"/>
  <c r="R546" i="38"/>
  <c r="Q546" i="38"/>
  <c r="P546" i="38"/>
  <c r="O546" i="38"/>
  <c r="N546" i="38"/>
  <c r="M546" i="38"/>
  <c r="L546" i="38"/>
  <c r="K546" i="38"/>
  <c r="E546" i="38"/>
  <c r="D546" i="38"/>
  <c r="AP545" i="38"/>
  <c r="AO545" i="38"/>
  <c r="AN545" i="38"/>
  <c r="AL545" i="38"/>
  <c r="AK545" i="38"/>
  <c r="AJ545" i="38"/>
  <c r="AH545" i="38"/>
  <c r="AG545" i="38"/>
  <c r="AF545" i="38"/>
  <c r="AD545" i="38"/>
  <c r="AC545" i="38"/>
  <c r="AB545" i="38"/>
  <c r="AA545" i="38"/>
  <c r="Z545" i="38"/>
  <c r="Y545" i="38"/>
  <c r="X545" i="38"/>
  <c r="W545" i="38"/>
  <c r="V545" i="38"/>
  <c r="U545" i="38"/>
  <c r="T545" i="38"/>
  <c r="S545" i="38"/>
  <c r="R545" i="38"/>
  <c r="Q545" i="38"/>
  <c r="P545" i="38"/>
  <c r="O545" i="38"/>
  <c r="N545" i="38"/>
  <c r="M545" i="38"/>
  <c r="L545" i="38"/>
  <c r="K545" i="38"/>
  <c r="E545" i="38"/>
  <c r="D545" i="38"/>
  <c r="AP544" i="38"/>
  <c r="AO544" i="38"/>
  <c r="AN544" i="38"/>
  <c r="AL544" i="38"/>
  <c r="AK544" i="38"/>
  <c r="AJ544" i="38"/>
  <c r="AH544" i="38"/>
  <c r="AG544" i="38"/>
  <c r="AF544" i="38"/>
  <c r="AD544" i="38"/>
  <c r="AC544" i="38"/>
  <c r="AB544" i="38"/>
  <c r="AA544" i="38"/>
  <c r="Z544" i="38"/>
  <c r="Y544" i="38"/>
  <c r="X544" i="38"/>
  <c r="W544" i="38"/>
  <c r="V544" i="38"/>
  <c r="U544" i="38"/>
  <c r="T544" i="38"/>
  <c r="S544" i="38"/>
  <c r="R544" i="38"/>
  <c r="Q544" i="38"/>
  <c r="P544" i="38"/>
  <c r="O544" i="38"/>
  <c r="N544" i="38"/>
  <c r="M544" i="38"/>
  <c r="L544" i="38"/>
  <c r="K544" i="38"/>
  <c r="E544" i="38"/>
  <c r="D544" i="38"/>
  <c r="AP543" i="38"/>
  <c r="AO543" i="38"/>
  <c r="AN543" i="38"/>
  <c r="AL543" i="38"/>
  <c r="AK543" i="38"/>
  <c r="AJ543" i="38"/>
  <c r="AH543" i="38"/>
  <c r="AG543" i="38"/>
  <c r="AF543" i="38"/>
  <c r="AD543" i="38"/>
  <c r="AC543" i="38"/>
  <c r="AB543" i="38"/>
  <c r="AA543" i="38"/>
  <c r="Z543" i="38"/>
  <c r="Y543" i="38"/>
  <c r="X543" i="38"/>
  <c r="W543" i="38"/>
  <c r="V543" i="38"/>
  <c r="U543" i="38"/>
  <c r="T543" i="38"/>
  <c r="S543" i="38"/>
  <c r="R543" i="38"/>
  <c r="Q543" i="38"/>
  <c r="P543" i="38"/>
  <c r="O543" i="38"/>
  <c r="N543" i="38"/>
  <c r="M543" i="38"/>
  <c r="L543" i="38"/>
  <c r="K543" i="38"/>
  <c r="E543" i="38"/>
  <c r="D543" i="38"/>
  <c r="AP542" i="38"/>
  <c r="AO542" i="38"/>
  <c r="AN542" i="38"/>
  <c r="AL542" i="38"/>
  <c r="AK542" i="38"/>
  <c r="AJ542" i="38"/>
  <c r="AH542" i="38"/>
  <c r="AG542" i="38"/>
  <c r="AF542" i="38"/>
  <c r="AD542" i="38"/>
  <c r="AC542" i="38"/>
  <c r="AB542" i="38"/>
  <c r="AA542" i="38"/>
  <c r="Z542" i="38"/>
  <c r="Y542" i="38"/>
  <c r="X542" i="38"/>
  <c r="W542" i="38"/>
  <c r="V542" i="38"/>
  <c r="U542" i="38"/>
  <c r="T542" i="38"/>
  <c r="S542" i="38"/>
  <c r="R542" i="38"/>
  <c r="Q542" i="38"/>
  <c r="P542" i="38"/>
  <c r="O542" i="38"/>
  <c r="N542" i="38"/>
  <c r="M542" i="38"/>
  <c r="L542" i="38"/>
  <c r="K542" i="38"/>
  <c r="E542" i="38"/>
  <c r="D542" i="38"/>
  <c r="I541" i="38"/>
  <c r="G541" i="38"/>
  <c r="AP540" i="38"/>
  <c r="AO540" i="38"/>
  <c r="AN540" i="38"/>
  <c r="AL540" i="38"/>
  <c r="AK540" i="38"/>
  <c r="AJ540" i="38"/>
  <c r="AH540" i="38"/>
  <c r="AG540" i="38"/>
  <c r="AF540" i="38"/>
  <c r="AD540" i="38"/>
  <c r="AC540" i="38"/>
  <c r="AB540" i="38"/>
  <c r="AA540" i="38"/>
  <c r="Z540" i="38"/>
  <c r="Y540" i="38"/>
  <c r="X540" i="38"/>
  <c r="W540" i="38"/>
  <c r="V540" i="38"/>
  <c r="U540" i="38"/>
  <c r="T540" i="38"/>
  <c r="S540" i="38"/>
  <c r="R540" i="38"/>
  <c r="Q540" i="38"/>
  <c r="P540" i="38"/>
  <c r="O540" i="38"/>
  <c r="N540" i="38"/>
  <c r="M540" i="38"/>
  <c r="L540" i="38"/>
  <c r="K540" i="38"/>
  <c r="E540" i="38"/>
  <c r="D540" i="38"/>
  <c r="AP539" i="38"/>
  <c r="AO539" i="38"/>
  <c r="AN539" i="38"/>
  <c r="AL539" i="38"/>
  <c r="AK539" i="38"/>
  <c r="AJ539" i="38"/>
  <c r="AH539" i="38"/>
  <c r="AG539" i="38"/>
  <c r="AF539" i="38"/>
  <c r="AD539" i="38"/>
  <c r="AC539" i="38"/>
  <c r="AB539" i="38"/>
  <c r="AA539" i="38"/>
  <c r="Z539" i="38"/>
  <c r="Y539" i="38"/>
  <c r="X539" i="38"/>
  <c r="W539" i="38"/>
  <c r="V539" i="38"/>
  <c r="U539" i="38"/>
  <c r="T539" i="38"/>
  <c r="S539" i="38"/>
  <c r="R539" i="38"/>
  <c r="Q539" i="38"/>
  <c r="P539" i="38"/>
  <c r="O539" i="38"/>
  <c r="N539" i="38"/>
  <c r="M539" i="38"/>
  <c r="L539" i="38"/>
  <c r="K539" i="38"/>
  <c r="E539" i="38"/>
  <c r="D539" i="38"/>
  <c r="AP538" i="38"/>
  <c r="AO538" i="38"/>
  <c r="AN538" i="38"/>
  <c r="AL538" i="38"/>
  <c r="AK538" i="38"/>
  <c r="AJ538" i="38"/>
  <c r="AH538" i="38"/>
  <c r="AG538" i="38"/>
  <c r="AF538" i="38"/>
  <c r="AD538" i="38"/>
  <c r="AC538" i="38"/>
  <c r="AB538" i="38"/>
  <c r="AA538" i="38"/>
  <c r="Z538" i="38"/>
  <c r="Y538" i="38"/>
  <c r="X538" i="38"/>
  <c r="W538" i="38"/>
  <c r="V538" i="38"/>
  <c r="U538" i="38"/>
  <c r="T538" i="38"/>
  <c r="S538" i="38"/>
  <c r="R538" i="38"/>
  <c r="Q538" i="38"/>
  <c r="P538" i="38"/>
  <c r="O538" i="38"/>
  <c r="N538" i="38"/>
  <c r="M538" i="38"/>
  <c r="L538" i="38"/>
  <c r="K538" i="38"/>
  <c r="E538" i="38"/>
  <c r="D538" i="38"/>
  <c r="AP537" i="38"/>
  <c r="AO537" i="38"/>
  <c r="AN537" i="38"/>
  <c r="AL537" i="38"/>
  <c r="AK537" i="38"/>
  <c r="AJ537" i="38"/>
  <c r="AH537" i="38"/>
  <c r="AG537" i="38"/>
  <c r="AF537" i="38"/>
  <c r="AD537" i="38"/>
  <c r="AC537" i="38"/>
  <c r="AB537" i="38"/>
  <c r="AA537" i="38"/>
  <c r="Z537" i="38"/>
  <c r="Y537" i="38"/>
  <c r="X537" i="38"/>
  <c r="W537" i="38"/>
  <c r="V537" i="38"/>
  <c r="U537" i="38"/>
  <c r="T537" i="38"/>
  <c r="S537" i="38"/>
  <c r="R537" i="38"/>
  <c r="Q537" i="38"/>
  <c r="P537" i="38"/>
  <c r="O537" i="38"/>
  <c r="N537" i="38"/>
  <c r="M537" i="38"/>
  <c r="L537" i="38"/>
  <c r="K537" i="38"/>
  <c r="E537" i="38"/>
  <c r="D537" i="38"/>
  <c r="AP536" i="38"/>
  <c r="AO536" i="38"/>
  <c r="AN536" i="38"/>
  <c r="AL536" i="38"/>
  <c r="AK536" i="38"/>
  <c r="AJ536" i="38"/>
  <c r="AH536" i="38"/>
  <c r="AG536" i="38"/>
  <c r="AF536" i="38"/>
  <c r="AD536" i="38"/>
  <c r="AC536" i="38"/>
  <c r="AB536" i="38"/>
  <c r="AA536" i="38"/>
  <c r="Z536" i="38"/>
  <c r="Y536" i="38"/>
  <c r="X536" i="38"/>
  <c r="W536" i="38"/>
  <c r="V536" i="38"/>
  <c r="U536" i="38"/>
  <c r="T536" i="38"/>
  <c r="S536" i="38"/>
  <c r="R536" i="38"/>
  <c r="Q536" i="38"/>
  <c r="P536" i="38"/>
  <c r="O536" i="38"/>
  <c r="N536" i="38"/>
  <c r="M536" i="38"/>
  <c r="L536" i="38"/>
  <c r="K536" i="38"/>
  <c r="E536" i="38"/>
  <c r="D536" i="38"/>
  <c r="AP535" i="38"/>
  <c r="AO535" i="38"/>
  <c r="AN535" i="38"/>
  <c r="AL535" i="38"/>
  <c r="AK535" i="38"/>
  <c r="AJ535" i="38"/>
  <c r="AH535" i="38"/>
  <c r="AG535" i="38"/>
  <c r="AF535" i="38"/>
  <c r="AD535" i="38"/>
  <c r="AC535" i="38"/>
  <c r="AB535" i="38"/>
  <c r="AA535" i="38"/>
  <c r="Z535" i="38"/>
  <c r="Y535" i="38"/>
  <c r="X535" i="38"/>
  <c r="W535" i="38"/>
  <c r="V535" i="38"/>
  <c r="U535" i="38"/>
  <c r="T535" i="38"/>
  <c r="S535" i="38"/>
  <c r="R535" i="38"/>
  <c r="Q535" i="38"/>
  <c r="P535" i="38"/>
  <c r="O535" i="38"/>
  <c r="N535" i="38"/>
  <c r="M535" i="38"/>
  <c r="L535" i="38"/>
  <c r="K535" i="38"/>
  <c r="E535" i="38"/>
  <c r="D535" i="38"/>
  <c r="AP534" i="38"/>
  <c r="AO534" i="38"/>
  <c r="AN534" i="38"/>
  <c r="AL534" i="38"/>
  <c r="AK534" i="38"/>
  <c r="AJ534" i="38"/>
  <c r="AH534" i="38"/>
  <c r="AG534" i="38"/>
  <c r="AF534" i="38"/>
  <c r="AD534" i="38"/>
  <c r="AC534" i="38"/>
  <c r="AB534" i="38"/>
  <c r="AA534" i="38"/>
  <c r="Z534" i="38"/>
  <c r="Y534" i="38"/>
  <c r="X534" i="38"/>
  <c r="W534" i="38"/>
  <c r="V534" i="38"/>
  <c r="U534" i="38"/>
  <c r="T534" i="38"/>
  <c r="S534" i="38"/>
  <c r="R534" i="38"/>
  <c r="Q534" i="38"/>
  <c r="P534" i="38"/>
  <c r="O534" i="38"/>
  <c r="N534" i="38"/>
  <c r="M534" i="38"/>
  <c r="L534" i="38"/>
  <c r="K534" i="38"/>
  <c r="E534" i="38"/>
  <c r="D534" i="38"/>
  <c r="AP533" i="38"/>
  <c r="AO533" i="38"/>
  <c r="AN533" i="38"/>
  <c r="AL533" i="38"/>
  <c r="AK533" i="38"/>
  <c r="AJ533" i="38"/>
  <c r="AH533" i="38"/>
  <c r="AG533" i="38"/>
  <c r="AF533" i="38"/>
  <c r="AD533" i="38"/>
  <c r="AC533" i="38"/>
  <c r="AB533" i="38"/>
  <c r="AA533" i="38"/>
  <c r="Z533" i="38"/>
  <c r="Y533" i="38"/>
  <c r="X533" i="38"/>
  <c r="W533" i="38"/>
  <c r="V533" i="38"/>
  <c r="U533" i="38"/>
  <c r="T533" i="38"/>
  <c r="S533" i="38"/>
  <c r="R533" i="38"/>
  <c r="Q533" i="38"/>
  <c r="P533" i="38"/>
  <c r="O533" i="38"/>
  <c r="N533" i="38"/>
  <c r="M533" i="38"/>
  <c r="L533" i="38"/>
  <c r="K533" i="38"/>
  <c r="E533" i="38"/>
  <c r="D533" i="38"/>
  <c r="AP532" i="38"/>
  <c r="AO532" i="38"/>
  <c r="AN532" i="38"/>
  <c r="AL532" i="38"/>
  <c r="AK532" i="38"/>
  <c r="AJ532" i="38"/>
  <c r="AH532" i="38"/>
  <c r="AG532" i="38"/>
  <c r="AF532" i="38"/>
  <c r="AD532" i="38"/>
  <c r="AC532" i="38"/>
  <c r="AB532" i="38"/>
  <c r="AA532" i="38"/>
  <c r="Z532" i="38"/>
  <c r="Y532" i="38"/>
  <c r="X532" i="38"/>
  <c r="W532" i="38"/>
  <c r="V532" i="38"/>
  <c r="U532" i="38"/>
  <c r="T532" i="38"/>
  <c r="S532" i="38"/>
  <c r="R532" i="38"/>
  <c r="Q532" i="38"/>
  <c r="P532" i="38"/>
  <c r="O532" i="38"/>
  <c r="N532" i="38"/>
  <c r="M532" i="38"/>
  <c r="L532" i="38"/>
  <c r="K532" i="38"/>
  <c r="E532" i="38"/>
  <c r="D532" i="38"/>
  <c r="AP531" i="38"/>
  <c r="AO531" i="38"/>
  <c r="AN531" i="38"/>
  <c r="AL531" i="38"/>
  <c r="AK531" i="38"/>
  <c r="AJ531" i="38"/>
  <c r="AH531" i="38"/>
  <c r="AG531" i="38"/>
  <c r="AF531" i="38"/>
  <c r="AD531" i="38"/>
  <c r="AC531" i="38"/>
  <c r="AB531" i="38"/>
  <c r="AA531" i="38"/>
  <c r="Z531" i="38"/>
  <c r="Y531" i="38"/>
  <c r="X531" i="38"/>
  <c r="W531" i="38"/>
  <c r="V531" i="38"/>
  <c r="U531" i="38"/>
  <c r="T531" i="38"/>
  <c r="S531" i="38"/>
  <c r="R531" i="38"/>
  <c r="Q531" i="38"/>
  <c r="P531" i="38"/>
  <c r="O531" i="38"/>
  <c r="N531" i="38"/>
  <c r="M531" i="38"/>
  <c r="L531" i="38"/>
  <c r="K531" i="38"/>
  <c r="E531" i="38"/>
  <c r="D531" i="38"/>
  <c r="AP530" i="38"/>
  <c r="AO530" i="38"/>
  <c r="AN530" i="38"/>
  <c r="AL530" i="38"/>
  <c r="AK530" i="38"/>
  <c r="AJ530" i="38"/>
  <c r="AH530" i="38"/>
  <c r="AG530" i="38"/>
  <c r="AF530" i="38"/>
  <c r="AD530" i="38"/>
  <c r="AC530" i="38"/>
  <c r="AB530" i="38"/>
  <c r="AA530" i="38"/>
  <c r="Z530" i="38"/>
  <c r="Y530" i="38"/>
  <c r="X530" i="38"/>
  <c r="W530" i="38"/>
  <c r="V530" i="38"/>
  <c r="U530" i="38"/>
  <c r="T530" i="38"/>
  <c r="S530" i="38"/>
  <c r="R530" i="38"/>
  <c r="Q530" i="38"/>
  <c r="P530" i="38"/>
  <c r="O530" i="38"/>
  <c r="N530" i="38"/>
  <c r="M530" i="38"/>
  <c r="L530" i="38"/>
  <c r="K530" i="38"/>
  <c r="E530" i="38"/>
  <c r="D530" i="38"/>
  <c r="AP529" i="38"/>
  <c r="AO529" i="38"/>
  <c r="AN529" i="38"/>
  <c r="AL529" i="38"/>
  <c r="AK529" i="38"/>
  <c r="AJ529" i="38"/>
  <c r="AH529" i="38"/>
  <c r="AG529" i="38"/>
  <c r="AF529" i="38"/>
  <c r="AD529" i="38"/>
  <c r="AC529" i="38"/>
  <c r="AB529" i="38"/>
  <c r="AA529" i="38"/>
  <c r="Z529" i="38"/>
  <c r="Y529" i="38"/>
  <c r="X529" i="38"/>
  <c r="W529" i="38"/>
  <c r="V529" i="38"/>
  <c r="U529" i="38"/>
  <c r="T529" i="38"/>
  <c r="S529" i="38"/>
  <c r="R529" i="38"/>
  <c r="Q529" i="38"/>
  <c r="P529" i="38"/>
  <c r="O529" i="38"/>
  <c r="N529" i="38"/>
  <c r="M529" i="38"/>
  <c r="L529" i="38"/>
  <c r="K529" i="38"/>
  <c r="E529" i="38"/>
  <c r="D529" i="38"/>
  <c r="AP528" i="38"/>
  <c r="AO528" i="38"/>
  <c r="AN528" i="38"/>
  <c r="AL528" i="38"/>
  <c r="AK528" i="38"/>
  <c r="AJ528" i="38"/>
  <c r="AH528" i="38"/>
  <c r="AG528" i="38"/>
  <c r="AF528" i="38"/>
  <c r="AD528" i="38"/>
  <c r="AC528" i="38"/>
  <c r="AB528" i="38"/>
  <c r="AA528" i="38"/>
  <c r="Z528" i="38"/>
  <c r="Y528" i="38"/>
  <c r="X528" i="38"/>
  <c r="W528" i="38"/>
  <c r="V528" i="38"/>
  <c r="U528" i="38"/>
  <c r="T528" i="38"/>
  <c r="S528" i="38"/>
  <c r="R528" i="38"/>
  <c r="Q528" i="38"/>
  <c r="P528" i="38"/>
  <c r="O528" i="38"/>
  <c r="N528" i="38"/>
  <c r="M528" i="38"/>
  <c r="L528" i="38"/>
  <c r="K528" i="38"/>
  <c r="E528" i="38"/>
  <c r="D528" i="38"/>
  <c r="I527" i="38"/>
  <c r="G527" i="38"/>
  <c r="I526" i="38"/>
  <c r="G526" i="38"/>
  <c r="AP525" i="38"/>
  <c r="AO525" i="38"/>
  <c r="AN525" i="38"/>
  <c r="AL525" i="38"/>
  <c r="AK525" i="38"/>
  <c r="AJ525" i="38"/>
  <c r="AH525" i="38"/>
  <c r="AG525" i="38"/>
  <c r="AF525" i="38"/>
  <c r="AD525" i="38"/>
  <c r="AC525" i="38"/>
  <c r="AB525" i="38"/>
  <c r="AA525" i="38"/>
  <c r="Z525" i="38"/>
  <c r="Y525" i="38"/>
  <c r="X525" i="38"/>
  <c r="W525" i="38"/>
  <c r="V525" i="38"/>
  <c r="U525" i="38"/>
  <c r="T525" i="38"/>
  <c r="S525" i="38"/>
  <c r="R525" i="38"/>
  <c r="Q525" i="38"/>
  <c r="P525" i="38"/>
  <c r="O525" i="38"/>
  <c r="N525" i="38"/>
  <c r="M525" i="38"/>
  <c r="L525" i="38"/>
  <c r="K525" i="38"/>
  <c r="E525" i="38"/>
  <c r="D525" i="38"/>
  <c r="AP524" i="38"/>
  <c r="AO524" i="38"/>
  <c r="AN524" i="38"/>
  <c r="AL524" i="38"/>
  <c r="AK524" i="38"/>
  <c r="AJ524" i="38"/>
  <c r="AH524" i="38"/>
  <c r="AG524" i="38"/>
  <c r="AF524" i="38"/>
  <c r="AD524" i="38"/>
  <c r="AC524" i="38"/>
  <c r="AB524" i="38"/>
  <c r="AA524" i="38"/>
  <c r="Z524" i="38"/>
  <c r="Y524" i="38"/>
  <c r="X524" i="38"/>
  <c r="W524" i="38"/>
  <c r="V524" i="38"/>
  <c r="U524" i="38"/>
  <c r="T524" i="38"/>
  <c r="S524" i="38"/>
  <c r="R524" i="38"/>
  <c r="Q524" i="38"/>
  <c r="P524" i="38"/>
  <c r="O524" i="38"/>
  <c r="N524" i="38"/>
  <c r="M524" i="38"/>
  <c r="L524" i="38"/>
  <c r="K524" i="38"/>
  <c r="E524" i="38"/>
  <c r="D524" i="38"/>
  <c r="AP523" i="38"/>
  <c r="AO523" i="38"/>
  <c r="AN523" i="38"/>
  <c r="AL523" i="38"/>
  <c r="AK523" i="38"/>
  <c r="AJ523" i="38"/>
  <c r="AH523" i="38"/>
  <c r="AG523" i="38"/>
  <c r="AF523" i="38"/>
  <c r="AD523" i="38"/>
  <c r="AC523" i="38"/>
  <c r="AB523" i="38"/>
  <c r="AA523" i="38"/>
  <c r="Z523" i="38"/>
  <c r="Y523" i="38"/>
  <c r="X523" i="38"/>
  <c r="W523" i="38"/>
  <c r="V523" i="38"/>
  <c r="U523" i="38"/>
  <c r="T523" i="38"/>
  <c r="S523" i="38"/>
  <c r="R523" i="38"/>
  <c r="Q523" i="38"/>
  <c r="P523" i="38"/>
  <c r="O523" i="38"/>
  <c r="N523" i="38"/>
  <c r="M523" i="38"/>
  <c r="L523" i="38"/>
  <c r="K523" i="38"/>
  <c r="E523" i="38"/>
  <c r="D523" i="38"/>
  <c r="AP522" i="38"/>
  <c r="AO522" i="38"/>
  <c r="AN522" i="38"/>
  <c r="AL522" i="38"/>
  <c r="AK522" i="38"/>
  <c r="AJ522" i="38"/>
  <c r="AH522" i="38"/>
  <c r="AG522" i="38"/>
  <c r="AF522" i="38"/>
  <c r="AD522" i="38"/>
  <c r="AC522" i="38"/>
  <c r="AB522" i="38"/>
  <c r="AA522" i="38"/>
  <c r="Z522" i="38"/>
  <c r="Y522" i="38"/>
  <c r="X522" i="38"/>
  <c r="W522" i="38"/>
  <c r="V522" i="38"/>
  <c r="U522" i="38"/>
  <c r="T522" i="38"/>
  <c r="S522" i="38"/>
  <c r="R522" i="38"/>
  <c r="Q522" i="38"/>
  <c r="P522" i="38"/>
  <c r="O522" i="38"/>
  <c r="N522" i="38"/>
  <c r="M522" i="38"/>
  <c r="L522" i="38"/>
  <c r="K522" i="38"/>
  <c r="E522" i="38"/>
  <c r="D522" i="38"/>
  <c r="AP521" i="38"/>
  <c r="AO521" i="38"/>
  <c r="AN521" i="38"/>
  <c r="AL521" i="38"/>
  <c r="AK521" i="38"/>
  <c r="AJ521" i="38"/>
  <c r="AH521" i="38"/>
  <c r="AG521" i="38"/>
  <c r="AF521" i="38"/>
  <c r="AD521" i="38"/>
  <c r="AC521" i="38"/>
  <c r="AB521" i="38"/>
  <c r="AA521" i="38"/>
  <c r="Z521" i="38"/>
  <c r="Y521" i="38"/>
  <c r="X521" i="38"/>
  <c r="W521" i="38"/>
  <c r="V521" i="38"/>
  <c r="U521" i="38"/>
  <c r="T521" i="38"/>
  <c r="S521" i="38"/>
  <c r="R521" i="38"/>
  <c r="Q521" i="38"/>
  <c r="P521" i="38"/>
  <c r="O521" i="38"/>
  <c r="N521" i="38"/>
  <c r="M521" i="38"/>
  <c r="L521" i="38"/>
  <c r="K521" i="38"/>
  <c r="E521" i="38"/>
  <c r="D521" i="38"/>
  <c r="AP520" i="38"/>
  <c r="AO520" i="38"/>
  <c r="AN520" i="38"/>
  <c r="AL520" i="38"/>
  <c r="AK520" i="38"/>
  <c r="AJ520" i="38"/>
  <c r="AH520" i="38"/>
  <c r="AG520" i="38"/>
  <c r="AF520" i="38"/>
  <c r="AD520" i="38"/>
  <c r="AC520" i="38"/>
  <c r="AB520" i="38"/>
  <c r="AA520" i="38"/>
  <c r="Z520" i="38"/>
  <c r="Y520" i="38"/>
  <c r="X520" i="38"/>
  <c r="W520" i="38"/>
  <c r="V520" i="38"/>
  <c r="U520" i="38"/>
  <c r="T520" i="38"/>
  <c r="S520" i="38"/>
  <c r="R520" i="38"/>
  <c r="Q520" i="38"/>
  <c r="P520" i="38"/>
  <c r="O520" i="38"/>
  <c r="N520" i="38"/>
  <c r="M520" i="38"/>
  <c r="L520" i="38"/>
  <c r="K520" i="38"/>
  <c r="E520" i="38"/>
  <c r="D520" i="38"/>
  <c r="AP519" i="38"/>
  <c r="AO519" i="38"/>
  <c r="AN519" i="38"/>
  <c r="AL519" i="38"/>
  <c r="AK519" i="38"/>
  <c r="AJ519" i="38"/>
  <c r="AH519" i="38"/>
  <c r="AG519" i="38"/>
  <c r="AF519" i="38"/>
  <c r="AD519" i="38"/>
  <c r="AC519" i="38"/>
  <c r="AB519" i="38"/>
  <c r="AA519" i="38"/>
  <c r="Z519" i="38"/>
  <c r="Y519" i="38"/>
  <c r="X519" i="38"/>
  <c r="W519" i="38"/>
  <c r="V519" i="38"/>
  <c r="U519" i="38"/>
  <c r="T519" i="38"/>
  <c r="S519" i="38"/>
  <c r="R519" i="38"/>
  <c r="Q519" i="38"/>
  <c r="P519" i="38"/>
  <c r="O519" i="38"/>
  <c r="N519" i="38"/>
  <c r="M519" i="38"/>
  <c r="L519" i="38"/>
  <c r="K519" i="38"/>
  <c r="E519" i="38"/>
  <c r="D519" i="38"/>
  <c r="AP518" i="38"/>
  <c r="AO518" i="38"/>
  <c r="AN518" i="38"/>
  <c r="AL518" i="38"/>
  <c r="AK518" i="38"/>
  <c r="AJ518" i="38"/>
  <c r="AH518" i="38"/>
  <c r="AG518" i="38"/>
  <c r="AF518" i="38"/>
  <c r="AD518" i="38"/>
  <c r="AC518" i="38"/>
  <c r="AB518" i="38"/>
  <c r="AA518" i="38"/>
  <c r="Z518" i="38"/>
  <c r="Y518" i="38"/>
  <c r="X518" i="38"/>
  <c r="W518" i="38"/>
  <c r="V518" i="38"/>
  <c r="U518" i="38"/>
  <c r="T518" i="38"/>
  <c r="S518" i="38"/>
  <c r="R518" i="38"/>
  <c r="Q518" i="38"/>
  <c r="P518" i="38"/>
  <c r="O518" i="38"/>
  <c r="N518" i="38"/>
  <c r="M518" i="38"/>
  <c r="L518" i="38"/>
  <c r="K518" i="38"/>
  <c r="E518" i="38"/>
  <c r="D518" i="38"/>
  <c r="AP517" i="38"/>
  <c r="AO517" i="38"/>
  <c r="AN517" i="38"/>
  <c r="AL517" i="38"/>
  <c r="AK517" i="38"/>
  <c r="AJ517" i="38"/>
  <c r="AH517" i="38"/>
  <c r="AG517" i="38"/>
  <c r="AF517" i="38"/>
  <c r="AD517" i="38"/>
  <c r="AC517" i="38"/>
  <c r="AB517" i="38"/>
  <c r="AA517" i="38"/>
  <c r="Z517" i="38"/>
  <c r="Y517" i="38"/>
  <c r="X517" i="38"/>
  <c r="W517" i="38"/>
  <c r="V517" i="38"/>
  <c r="U517" i="38"/>
  <c r="T517" i="38"/>
  <c r="S517" i="38"/>
  <c r="R517" i="38"/>
  <c r="Q517" i="38"/>
  <c r="P517" i="38"/>
  <c r="O517" i="38"/>
  <c r="N517" i="38"/>
  <c r="M517" i="38"/>
  <c r="L517" i="38"/>
  <c r="K517" i="38"/>
  <c r="E517" i="38"/>
  <c r="D517" i="38"/>
  <c r="AP516" i="38"/>
  <c r="AO516" i="38"/>
  <c r="AN516" i="38"/>
  <c r="AL516" i="38"/>
  <c r="AK516" i="38"/>
  <c r="AJ516" i="38"/>
  <c r="AH516" i="38"/>
  <c r="AG516" i="38"/>
  <c r="AF516" i="38"/>
  <c r="AD516" i="38"/>
  <c r="AC516" i="38"/>
  <c r="AB516" i="38"/>
  <c r="AA516" i="38"/>
  <c r="Z516" i="38"/>
  <c r="Y516" i="38"/>
  <c r="X516" i="38"/>
  <c r="W516" i="38"/>
  <c r="V516" i="38"/>
  <c r="U516" i="38"/>
  <c r="T516" i="38"/>
  <c r="S516" i="38"/>
  <c r="R516" i="38"/>
  <c r="Q516" i="38"/>
  <c r="P516" i="38"/>
  <c r="O516" i="38"/>
  <c r="N516" i="38"/>
  <c r="M516" i="38"/>
  <c r="L516" i="38"/>
  <c r="K516" i="38"/>
  <c r="E516" i="38"/>
  <c r="D516" i="38"/>
  <c r="AP515" i="38"/>
  <c r="AO515" i="38"/>
  <c r="AN515" i="38"/>
  <c r="AL515" i="38"/>
  <c r="AK515" i="38"/>
  <c r="AJ515" i="38"/>
  <c r="AH515" i="38"/>
  <c r="AG515" i="38"/>
  <c r="AF515" i="38"/>
  <c r="AD515" i="38"/>
  <c r="AC515" i="38"/>
  <c r="AB515" i="38"/>
  <c r="AA515" i="38"/>
  <c r="Z515" i="38"/>
  <c r="Y515" i="38"/>
  <c r="X515" i="38"/>
  <c r="W515" i="38"/>
  <c r="V515" i="38"/>
  <c r="U515" i="38"/>
  <c r="T515" i="38"/>
  <c r="S515" i="38"/>
  <c r="R515" i="38"/>
  <c r="Q515" i="38"/>
  <c r="P515" i="38"/>
  <c r="O515" i="38"/>
  <c r="N515" i="38"/>
  <c r="M515" i="38"/>
  <c r="L515" i="38"/>
  <c r="K515" i="38"/>
  <c r="E515" i="38"/>
  <c r="D515" i="38"/>
  <c r="AP514" i="38"/>
  <c r="AO514" i="38"/>
  <c r="AN514" i="38"/>
  <c r="AL514" i="38"/>
  <c r="AK514" i="38"/>
  <c r="AJ514" i="38"/>
  <c r="AH514" i="38"/>
  <c r="AG514" i="38"/>
  <c r="AF514" i="38"/>
  <c r="AD514" i="38"/>
  <c r="AC514" i="38"/>
  <c r="AB514" i="38"/>
  <c r="AA514" i="38"/>
  <c r="Z514" i="38"/>
  <c r="Y514" i="38"/>
  <c r="X514" i="38"/>
  <c r="W514" i="38"/>
  <c r="V514" i="38"/>
  <c r="U514" i="38"/>
  <c r="T514" i="38"/>
  <c r="S514" i="38"/>
  <c r="R514" i="38"/>
  <c r="Q514" i="38"/>
  <c r="P514" i="38"/>
  <c r="O514" i="38"/>
  <c r="N514" i="38"/>
  <c r="M514" i="38"/>
  <c r="L514" i="38"/>
  <c r="K514" i="38"/>
  <c r="E514" i="38"/>
  <c r="D514" i="38"/>
  <c r="AP513" i="38"/>
  <c r="AO513" i="38"/>
  <c r="AN513" i="38"/>
  <c r="AL513" i="38"/>
  <c r="AK513" i="38"/>
  <c r="AJ513" i="38"/>
  <c r="AH513" i="38"/>
  <c r="AG513" i="38"/>
  <c r="AF513" i="38"/>
  <c r="AD513" i="38"/>
  <c r="AC513" i="38"/>
  <c r="AB513" i="38"/>
  <c r="AA513" i="38"/>
  <c r="Z513" i="38"/>
  <c r="Y513" i="38"/>
  <c r="X513" i="38"/>
  <c r="W513" i="38"/>
  <c r="V513" i="38"/>
  <c r="U513" i="38"/>
  <c r="T513" i="38"/>
  <c r="S513" i="38"/>
  <c r="R513" i="38"/>
  <c r="Q513" i="38"/>
  <c r="P513" i="38"/>
  <c r="O513" i="38"/>
  <c r="N513" i="38"/>
  <c r="M513" i="38"/>
  <c r="L513" i="38"/>
  <c r="K513" i="38"/>
  <c r="E513" i="38"/>
  <c r="D513" i="38"/>
  <c r="AP512" i="38"/>
  <c r="AO512" i="38"/>
  <c r="AN512" i="38"/>
  <c r="AL512" i="38"/>
  <c r="AK512" i="38"/>
  <c r="AJ512" i="38"/>
  <c r="AH512" i="38"/>
  <c r="AG512" i="38"/>
  <c r="AF512" i="38"/>
  <c r="AD512" i="38"/>
  <c r="AC512" i="38"/>
  <c r="AB512" i="38"/>
  <c r="AA512" i="38"/>
  <c r="Z512" i="38"/>
  <c r="Y512" i="38"/>
  <c r="X512" i="38"/>
  <c r="W512" i="38"/>
  <c r="V512" i="38"/>
  <c r="U512" i="38"/>
  <c r="T512" i="38"/>
  <c r="S512" i="38"/>
  <c r="R512" i="38"/>
  <c r="Q512" i="38"/>
  <c r="P512" i="38"/>
  <c r="O512" i="38"/>
  <c r="N512" i="38"/>
  <c r="M512" i="38"/>
  <c r="L512" i="38"/>
  <c r="K512" i="38"/>
  <c r="E512" i="38"/>
  <c r="D512" i="38"/>
  <c r="AP511" i="38"/>
  <c r="AO511" i="38"/>
  <c r="AN511" i="38"/>
  <c r="AL511" i="38"/>
  <c r="AK511" i="38"/>
  <c r="AJ511" i="38"/>
  <c r="AH511" i="38"/>
  <c r="AG511" i="38"/>
  <c r="AF511" i="38"/>
  <c r="AD511" i="38"/>
  <c r="AC511" i="38"/>
  <c r="AB511" i="38"/>
  <c r="AA511" i="38"/>
  <c r="Z511" i="38"/>
  <c r="Y511" i="38"/>
  <c r="X511" i="38"/>
  <c r="W511" i="38"/>
  <c r="V511" i="38"/>
  <c r="U511" i="38"/>
  <c r="T511" i="38"/>
  <c r="S511" i="38"/>
  <c r="R511" i="38"/>
  <c r="Q511" i="38"/>
  <c r="P511" i="38"/>
  <c r="O511" i="38"/>
  <c r="N511" i="38"/>
  <c r="M511" i="38"/>
  <c r="L511" i="38"/>
  <c r="K511" i="38"/>
  <c r="E511" i="38"/>
  <c r="D511" i="38"/>
  <c r="AP510" i="38"/>
  <c r="AO510" i="38"/>
  <c r="AN510" i="38"/>
  <c r="AL510" i="38"/>
  <c r="AK510" i="38"/>
  <c r="AJ510" i="38"/>
  <c r="AH510" i="38"/>
  <c r="AG510" i="38"/>
  <c r="AF510" i="38"/>
  <c r="AD510" i="38"/>
  <c r="AC510" i="38"/>
  <c r="AB510" i="38"/>
  <c r="AA510" i="38"/>
  <c r="Z510" i="38"/>
  <c r="Y510" i="38"/>
  <c r="X510" i="38"/>
  <c r="W510" i="38"/>
  <c r="V510" i="38"/>
  <c r="U510" i="38"/>
  <c r="T510" i="38"/>
  <c r="S510" i="38"/>
  <c r="R510" i="38"/>
  <c r="Q510" i="38"/>
  <c r="P510" i="38"/>
  <c r="O510" i="38"/>
  <c r="N510" i="38"/>
  <c r="M510" i="38"/>
  <c r="L510" i="38"/>
  <c r="K510" i="38"/>
  <c r="E510" i="38"/>
  <c r="D510" i="38"/>
  <c r="I509" i="38"/>
  <c r="G509" i="38"/>
  <c r="AP508" i="38"/>
  <c r="AO508" i="38"/>
  <c r="AN508" i="38"/>
  <c r="AL508" i="38"/>
  <c r="AK508" i="38"/>
  <c r="AJ508" i="38"/>
  <c r="AH508" i="38"/>
  <c r="AG508" i="38"/>
  <c r="AF508" i="38"/>
  <c r="AD508" i="38"/>
  <c r="AC508" i="38"/>
  <c r="AB508" i="38"/>
  <c r="AA508" i="38"/>
  <c r="Z508" i="38"/>
  <c r="Y508" i="38"/>
  <c r="X508" i="38"/>
  <c r="W508" i="38"/>
  <c r="V508" i="38"/>
  <c r="U508" i="38"/>
  <c r="T508" i="38"/>
  <c r="S508" i="38"/>
  <c r="R508" i="38"/>
  <c r="Q508" i="38"/>
  <c r="P508" i="38"/>
  <c r="O508" i="38"/>
  <c r="N508" i="38"/>
  <c r="M508" i="38"/>
  <c r="L508" i="38"/>
  <c r="K508" i="38"/>
  <c r="E508" i="38"/>
  <c r="D508" i="38"/>
  <c r="AP507" i="38"/>
  <c r="AO507" i="38"/>
  <c r="AN507" i="38"/>
  <c r="AL507" i="38"/>
  <c r="AK507" i="38"/>
  <c r="AJ507" i="38"/>
  <c r="AH507" i="38"/>
  <c r="AG507" i="38"/>
  <c r="AF507" i="38"/>
  <c r="AD507" i="38"/>
  <c r="AC507" i="38"/>
  <c r="AB507" i="38"/>
  <c r="AA507" i="38"/>
  <c r="Z507" i="38"/>
  <c r="Y507" i="38"/>
  <c r="X507" i="38"/>
  <c r="W507" i="38"/>
  <c r="V507" i="38"/>
  <c r="U507" i="38"/>
  <c r="T507" i="38"/>
  <c r="S507" i="38"/>
  <c r="R507" i="38"/>
  <c r="Q507" i="38"/>
  <c r="P507" i="38"/>
  <c r="O507" i="38"/>
  <c r="N507" i="38"/>
  <c r="M507" i="38"/>
  <c r="L507" i="38"/>
  <c r="K507" i="38"/>
  <c r="E507" i="38"/>
  <c r="D507" i="38"/>
  <c r="AP506" i="38"/>
  <c r="AO506" i="38"/>
  <c r="AN506" i="38"/>
  <c r="AL506" i="38"/>
  <c r="AK506" i="38"/>
  <c r="AJ506" i="38"/>
  <c r="AH506" i="38"/>
  <c r="AG506" i="38"/>
  <c r="AF506" i="38"/>
  <c r="AD506" i="38"/>
  <c r="AC506" i="38"/>
  <c r="AB506" i="38"/>
  <c r="AA506" i="38"/>
  <c r="Z506" i="38"/>
  <c r="Y506" i="38"/>
  <c r="X506" i="38"/>
  <c r="W506" i="38"/>
  <c r="V506" i="38"/>
  <c r="U506" i="38"/>
  <c r="T506" i="38"/>
  <c r="S506" i="38"/>
  <c r="R506" i="38"/>
  <c r="Q506" i="38"/>
  <c r="P506" i="38"/>
  <c r="O506" i="38"/>
  <c r="N506" i="38"/>
  <c r="M506" i="38"/>
  <c r="L506" i="38"/>
  <c r="K506" i="38"/>
  <c r="E506" i="38"/>
  <c r="D506" i="38"/>
  <c r="AP505" i="38"/>
  <c r="AO505" i="38"/>
  <c r="AN505" i="38"/>
  <c r="AL505" i="38"/>
  <c r="AK505" i="38"/>
  <c r="AJ505" i="38"/>
  <c r="AH505" i="38"/>
  <c r="AG505" i="38"/>
  <c r="AF505" i="38"/>
  <c r="AD505" i="38"/>
  <c r="AC505" i="38"/>
  <c r="AB505" i="38"/>
  <c r="AA505" i="38"/>
  <c r="Z505" i="38"/>
  <c r="Y505" i="38"/>
  <c r="X505" i="38"/>
  <c r="W505" i="38"/>
  <c r="V505" i="38"/>
  <c r="U505" i="38"/>
  <c r="T505" i="38"/>
  <c r="S505" i="38"/>
  <c r="R505" i="38"/>
  <c r="Q505" i="38"/>
  <c r="P505" i="38"/>
  <c r="O505" i="38"/>
  <c r="N505" i="38"/>
  <c r="M505" i="38"/>
  <c r="L505" i="38"/>
  <c r="K505" i="38"/>
  <c r="E505" i="38"/>
  <c r="D505" i="38"/>
  <c r="AP504" i="38"/>
  <c r="AO504" i="38"/>
  <c r="AN504" i="38"/>
  <c r="AL504" i="38"/>
  <c r="AK504" i="38"/>
  <c r="AJ504" i="38"/>
  <c r="AH504" i="38"/>
  <c r="AG504" i="38"/>
  <c r="AF504" i="38"/>
  <c r="AD504" i="38"/>
  <c r="AC504" i="38"/>
  <c r="AB504" i="38"/>
  <c r="AA504" i="38"/>
  <c r="Z504" i="38"/>
  <c r="Y504" i="38"/>
  <c r="X504" i="38"/>
  <c r="W504" i="38"/>
  <c r="V504" i="38"/>
  <c r="U504" i="38"/>
  <c r="T504" i="38"/>
  <c r="S504" i="38"/>
  <c r="R504" i="38"/>
  <c r="Q504" i="38"/>
  <c r="P504" i="38"/>
  <c r="O504" i="38"/>
  <c r="N504" i="38"/>
  <c r="M504" i="38"/>
  <c r="L504" i="38"/>
  <c r="K504" i="38"/>
  <c r="E504" i="38"/>
  <c r="D504" i="38"/>
  <c r="AP503" i="38"/>
  <c r="AO503" i="38"/>
  <c r="AN503" i="38"/>
  <c r="AL503" i="38"/>
  <c r="AK503" i="38"/>
  <c r="AJ503" i="38"/>
  <c r="AH503" i="38"/>
  <c r="AG503" i="38"/>
  <c r="AF503" i="38"/>
  <c r="AD503" i="38"/>
  <c r="AC503" i="38"/>
  <c r="AB503" i="38"/>
  <c r="AA503" i="38"/>
  <c r="Z503" i="38"/>
  <c r="Y503" i="38"/>
  <c r="X503" i="38"/>
  <c r="W503" i="38"/>
  <c r="V503" i="38"/>
  <c r="U503" i="38"/>
  <c r="T503" i="38"/>
  <c r="S503" i="38"/>
  <c r="R503" i="38"/>
  <c r="Q503" i="38"/>
  <c r="P503" i="38"/>
  <c r="O503" i="38"/>
  <c r="N503" i="38"/>
  <c r="M503" i="38"/>
  <c r="L503" i="38"/>
  <c r="K503" i="38"/>
  <c r="E503" i="38"/>
  <c r="D503" i="38"/>
  <c r="AP502" i="38"/>
  <c r="AO502" i="38"/>
  <c r="AN502" i="38"/>
  <c r="AL502" i="38"/>
  <c r="AK502" i="38"/>
  <c r="AJ502" i="38"/>
  <c r="AH502" i="38"/>
  <c r="AG502" i="38"/>
  <c r="AF502" i="38"/>
  <c r="AD502" i="38"/>
  <c r="AC502" i="38"/>
  <c r="AB502" i="38"/>
  <c r="AA502" i="38"/>
  <c r="Z502" i="38"/>
  <c r="Y502" i="38"/>
  <c r="X502" i="38"/>
  <c r="W502" i="38"/>
  <c r="V502" i="38"/>
  <c r="U502" i="38"/>
  <c r="T502" i="38"/>
  <c r="S502" i="38"/>
  <c r="R502" i="38"/>
  <c r="Q502" i="38"/>
  <c r="P502" i="38"/>
  <c r="O502" i="38"/>
  <c r="N502" i="38"/>
  <c r="M502" i="38"/>
  <c r="L502" i="38"/>
  <c r="K502" i="38"/>
  <c r="E502" i="38"/>
  <c r="D502" i="38"/>
  <c r="AP501" i="38"/>
  <c r="AO501" i="38"/>
  <c r="AN501" i="38"/>
  <c r="AL501" i="38"/>
  <c r="AK501" i="38"/>
  <c r="AJ501" i="38"/>
  <c r="AH501" i="38"/>
  <c r="AG501" i="38"/>
  <c r="AF501" i="38"/>
  <c r="AD501" i="38"/>
  <c r="AC501" i="38"/>
  <c r="AB501" i="38"/>
  <c r="AA501" i="38"/>
  <c r="Z501" i="38"/>
  <c r="Y501" i="38"/>
  <c r="X501" i="38"/>
  <c r="W501" i="38"/>
  <c r="V501" i="38"/>
  <c r="U501" i="38"/>
  <c r="T501" i="38"/>
  <c r="S501" i="38"/>
  <c r="R501" i="38"/>
  <c r="Q501" i="38"/>
  <c r="P501" i="38"/>
  <c r="O501" i="38"/>
  <c r="N501" i="38"/>
  <c r="M501" i="38"/>
  <c r="L501" i="38"/>
  <c r="K501" i="38"/>
  <c r="E501" i="38"/>
  <c r="D501" i="38"/>
  <c r="I500" i="38"/>
  <c r="I499" i="38" s="1"/>
  <c r="G500" i="38"/>
  <c r="G499" i="38" s="1"/>
  <c r="AP498" i="38"/>
  <c r="AO498" i="38"/>
  <c r="AN498" i="38"/>
  <c r="AL498" i="38"/>
  <c r="AK498" i="38"/>
  <c r="AJ498" i="38"/>
  <c r="AH498" i="38"/>
  <c r="AG498" i="38"/>
  <c r="AF498" i="38"/>
  <c r="AD498" i="38"/>
  <c r="AC498" i="38"/>
  <c r="AB498" i="38"/>
  <c r="AA498" i="38"/>
  <c r="Z498" i="38"/>
  <c r="Y498" i="38"/>
  <c r="X498" i="38"/>
  <c r="W498" i="38"/>
  <c r="V498" i="38"/>
  <c r="U498" i="38"/>
  <c r="T498" i="38"/>
  <c r="S498" i="38"/>
  <c r="R498" i="38"/>
  <c r="Q498" i="38"/>
  <c r="P498" i="38"/>
  <c r="O498" i="38"/>
  <c r="N498" i="38"/>
  <c r="M498" i="38"/>
  <c r="L498" i="38"/>
  <c r="K498" i="38"/>
  <c r="E498" i="38"/>
  <c r="D498" i="38"/>
  <c r="AP497" i="38"/>
  <c r="AO497" i="38"/>
  <c r="AN497" i="38"/>
  <c r="AL497" i="38"/>
  <c r="AK497" i="38"/>
  <c r="AJ497" i="38"/>
  <c r="AH497" i="38"/>
  <c r="AG497" i="38"/>
  <c r="AF497" i="38"/>
  <c r="AD497" i="38"/>
  <c r="AC497" i="38"/>
  <c r="AB497" i="38"/>
  <c r="AA497" i="38"/>
  <c r="Z497" i="38"/>
  <c r="Y497" i="38"/>
  <c r="X497" i="38"/>
  <c r="W497" i="38"/>
  <c r="V497" i="38"/>
  <c r="U497" i="38"/>
  <c r="T497" i="38"/>
  <c r="S497" i="38"/>
  <c r="R497" i="38"/>
  <c r="Q497" i="38"/>
  <c r="P497" i="38"/>
  <c r="O497" i="38"/>
  <c r="N497" i="38"/>
  <c r="M497" i="38"/>
  <c r="L497" i="38"/>
  <c r="K497" i="38"/>
  <c r="E497" i="38"/>
  <c r="D497" i="38"/>
  <c r="AP496" i="38"/>
  <c r="AO496" i="38"/>
  <c r="AN496" i="38"/>
  <c r="AL496" i="38"/>
  <c r="AK496" i="38"/>
  <c r="AJ496" i="38"/>
  <c r="AH496" i="38"/>
  <c r="AG496" i="38"/>
  <c r="AF496" i="38"/>
  <c r="AD496" i="38"/>
  <c r="AC496" i="38"/>
  <c r="AB496" i="38"/>
  <c r="AA496" i="38"/>
  <c r="Z496" i="38"/>
  <c r="Y496" i="38"/>
  <c r="X496" i="38"/>
  <c r="W496" i="38"/>
  <c r="V496" i="38"/>
  <c r="U496" i="38"/>
  <c r="T496" i="38"/>
  <c r="S496" i="38"/>
  <c r="R496" i="38"/>
  <c r="Q496" i="38"/>
  <c r="P496" i="38"/>
  <c r="O496" i="38"/>
  <c r="N496" i="38"/>
  <c r="M496" i="38"/>
  <c r="L496" i="38"/>
  <c r="K496" i="38"/>
  <c r="E496" i="38"/>
  <c r="D496" i="38"/>
  <c r="AP495" i="38"/>
  <c r="AO495" i="38"/>
  <c r="AN495" i="38"/>
  <c r="AL495" i="38"/>
  <c r="AK495" i="38"/>
  <c r="AJ495" i="38"/>
  <c r="AH495" i="38"/>
  <c r="AG495" i="38"/>
  <c r="AF495" i="38"/>
  <c r="AD495" i="38"/>
  <c r="AC495" i="38"/>
  <c r="AB495" i="38"/>
  <c r="AA495" i="38"/>
  <c r="Z495" i="38"/>
  <c r="Y495" i="38"/>
  <c r="X495" i="38"/>
  <c r="W495" i="38"/>
  <c r="V495" i="38"/>
  <c r="U495" i="38"/>
  <c r="T495" i="38"/>
  <c r="S495" i="38"/>
  <c r="R495" i="38"/>
  <c r="Q495" i="38"/>
  <c r="P495" i="38"/>
  <c r="O495" i="38"/>
  <c r="N495" i="38"/>
  <c r="M495" i="38"/>
  <c r="L495" i="38"/>
  <c r="K495" i="38"/>
  <c r="E495" i="38"/>
  <c r="D495" i="38"/>
  <c r="AP494" i="38"/>
  <c r="AO494" i="38"/>
  <c r="AN494" i="38"/>
  <c r="AL494" i="38"/>
  <c r="AK494" i="38"/>
  <c r="AJ494" i="38"/>
  <c r="AH494" i="38"/>
  <c r="AG494" i="38"/>
  <c r="AF494" i="38"/>
  <c r="AD494" i="38"/>
  <c r="AC494" i="38"/>
  <c r="AB494" i="38"/>
  <c r="AA494" i="38"/>
  <c r="Z494" i="38"/>
  <c r="Y494" i="38"/>
  <c r="X494" i="38"/>
  <c r="W494" i="38"/>
  <c r="V494" i="38"/>
  <c r="U494" i="38"/>
  <c r="T494" i="38"/>
  <c r="S494" i="38"/>
  <c r="R494" i="38"/>
  <c r="Q494" i="38"/>
  <c r="P494" i="38"/>
  <c r="O494" i="38"/>
  <c r="N494" i="38"/>
  <c r="M494" i="38"/>
  <c r="L494" i="38"/>
  <c r="K494" i="38"/>
  <c r="E494" i="38"/>
  <c r="D494" i="38"/>
  <c r="AP493" i="38"/>
  <c r="AO493" i="38"/>
  <c r="AN493" i="38"/>
  <c r="AL493" i="38"/>
  <c r="AK493" i="38"/>
  <c r="AJ493" i="38"/>
  <c r="AH493" i="38"/>
  <c r="AG493" i="38"/>
  <c r="AF493" i="38"/>
  <c r="AD493" i="38"/>
  <c r="AC493" i="38"/>
  <c r="AB493" i="38"/>
  <c r="AA493" i="38"/>
  <c r="Z493" i="38"/>
  <c r="Y493" i="38"/>
  <c r="X493" i="38"/>
  <c r="W493" i="38"/>
  <c r="V493" i="38"/>
  <c r="U493" i="38"/>
  <c r="T493" i="38"/>
  <c r="S493" i="38"/>
  <c r="R493" i="38"/>
  <c r="Q493" i="38"/>
  <c r="P493" i="38"/>
  <c r="O493" i="38"/>
  <c r="N493" i="38"/>
  <c r="M493" i="38"/>
  <c r="L493" i="38"/>
  <c r="K493" i="38"/>
  <c r="E493" i="38"/>
  <c r="D493" i="38"/>
  <c r="AP492" i="38"/>
  <c r="AO492" i="38"/>
  <c r="AN492" i="38"/>
  <c r="AL492" i="38"/>
  <c r="AK492" i="38"/>
  <c r="AJ492" i="38"/>
  <c r="AH492" i="38"/>
  <c r="AG492" i="38"/>
  <c r="AF492" i="38"/>
  <c r="AD492" i="38"/>
  <c r="AC492" i="38"/>
  <c r="AB492" i="38"/>
  <c r="AA492" i="38"/>
  <c r="Z492" i="38"/>
  <c r="Y492" i="38"/>
  <c r="X492" i="38"/>
  <c r="W492" i="38"/>
  <c r="V492" i="38"/>
  <c r="U492" i="38"/>
  <c r="T492" i="38"/>
  <c r="S492" i="38"/>
  <c r="R492" i="38"/>
  <c r="Q492" i="38"/>
  <c r="P492" i="38"/>
  <c r="O492" i="38"/>
  <c r="N492" i="38"/>
  <c r="M492" i="38"/>
  <c r="L492" i="38"/>
  <c r="K492" i="38"/>
  <c r="E492" i="38"/>
  <c r="D492" i="38"/>
  <c r="AP491" i="38"/>
  <c r="AO491" i="38"/>
  <c r="AN491" i="38"/>
  <c r="AL491" i="38"/>
  <c r="AK491" i="38"/>
  <c r="AJ491" i="38"/>
  <c r="AH491" i="38"/>
  <c r="AG491" i="38"/>
  <c r="AF491" i="38"/>
  <c r="AD491" i="38"/>
  <c r="AC491" i="38"/>
  <c r="AB491" i="38"/>
  <c r="AA491" i="38"/>
  <c r="Z491" i="38"/>
  <c r="Y491" i="38"/>
  <c r="X491" i="38"/>
  <c r="W491" i="38"/>
  <c r="V491" i="38"/>
  <c r="U491" i="38"/>
  <c r="T491" i="38"/>
  <c r="S491" i="38"/>
  <c r="R491" i="38"/>
  <c r="Q491" i="38"/>
  <c r="P491" i="38"/>
  <c r="O491" i="38"/>
  <c r="N491" i="38"/>
  <c r="M491" i="38"/>
  <c r="L491" i="38"/>
  <c r="K491" i="38"/>
  <c r="E491" i="38"/>
  <c r="D491" i="38"/>
  <c r="AP490" i="38"/>
  <c r="AO490" i="38"/>
  <c r="AN490" i="38"/>
  <c r="AL490" i="38"/>
  <c r="AK490" i="38"/>
  <c r="AJ490" i="38"/>
  <c r="AH490" i="38"/>
  <c r="AG490" i="38"/>
  <c r="AF490" i="38"/>
  <c r="AD490" i="38"/>
  <c r="AC490" i="38"/>
  <c r="AB490" i="38"/>
  <c r="AA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I397" i="38" s="1"/>
  <c r="G398" i="38"/>
  <c r="G397" i="38" s="1"/>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C366" i="38"/>
  <c r="AB366" i="38"/>
  <c r="AA366" i="38"/>
  <c r="Z366" i="38"/>
  <c r="Y366" i="38"/>
  <c r="X366" i="38"/>
  <c r="W366" i="38"/>
  <c r="V366" i="38"/>
  <c r="U366" i="38"/>
  <c r="T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I327" i="38" s="1"/>
  <c r="G328" i="38"/>
  <c r="G327" i="38"/>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B315" i="38"/>
  <c r="Z315" i="38"/>
  <c r="Y315" i="38"/>
  <c r="X315" i="38"/>
  <c r="W315" i="38"/>
  <c r="V315" i="38"/>
  <c r="U315" i="38"/>
  <c r="T315" i="38"/>
  <c r="S315" i="38"/>
  <c r="R315" i="38"/>
  <c r="Q315" i="38"/>
  <c r="P315" i="38"/>
  <c r="O315" i="38"/>
  <c r="N315" i="38"/>
  <c r="L315" i="38"/>
  <c r="K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B248" i="38"/>
  <c r="Z248" i="38"/>
  <c r="Y248" i="38"/>
  <c r="X248" i="38"/>
  <c r="W248" i="38"/>
  <c r="V248" i="38"/>
  <c r="U248" i="38"/>
  <c r="T248" i="38"/>
  <c r="S248" i="38"/>
  <c r="R248" i="38"/>
  <c r="Q248" i="38"/>
  <c r="P248" i="38"/>
  <c r="O248" i="38"/>
  <c r="N248" i="38"/>
  <c r="L248" i="38"/>
  <c r="K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D225" i="38"/>
  <c r="AC225" i="38"/>
  <c r="AB225" i="38"/>
  <c r="AA225" i="38"/>
  <c r="Z225" i="38"/>
  <c r="Y225" i="38"/>
  <c r="X225" i="38"/>
  <c r="W225" i="38"/>
  <c r="V225" i="38"/>
  <c r="U225" i="38"/>
  <c r="T225" i="38"/>
  <c r="S225" i="38"/>
  <c r="R225" i="38"/>
  <c r="Q225" i="38"/>
  <c r="P225" i="38"/>
  <c r="N225" i="38"/>
  <c r="M225" i="38"/>
  <c r="L225" i="38"/>
  <c r="K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I222" i="38" s="1"/>
  <c r="G223" i="38"/>
  <c r="G222" i="38"/>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B201" i="38"/>
  <c r="Z201" i="38"/>
  <c r="Y201" i="38"/>
  <c r="X201" i="38"/>
  <c r="W201" i="38"/>
  <c r="V201" i="38"/>
  <c r="U201" i="38"/>
  <c r="T201" i="38"/>
  <c r="S201" i="38"/>
  <c r="R201" i="38"/>
  <c r="Q201" i="38"/>
  <c r="P201" i="38"/>
  <c r="N201" i="38"/>
  <c r="L201" i="38"/>
  <c r="K201" i="38"/>
  <c r="E201" i="38"/>
  <c r="D201" i="38"/>
  <c r="AP200" i="38"/>
  <c r="AO200" i="38"/>
  <c r="AN200" i="38"/>
  <c r="AL200" i="38"/>
  <c r="AK200" i="38"/>
  <c r="AJ200" i="38"/>
  <c r="AH200" i="38"/>
  <c r="AG200" i="38"/>
  <c r="AF200" i="38"/>
  <c r="AD200" i="38"/>
  <c r="AC200" i="38"/>
  <c r="AB200" i="38"/>
  <c r="AA200" i="38"/>
  <c r="Z200" i="38"/>
  <c r="Y200" i="38"/>
  <c r="X200" i="38"/>
  <c r="W200" i="38"/>
  <c r="V200" i="38"/>
  <c r="U200" i="38"/>
  <c r="T200" i="38"/>
  <c r="S200" i="38"/>
  <c r="R200" i="38"/>
  <c r="Q200" i="38"/>
  <c r="P200" i="38"/>
  <c r="O200" i="38"/>
  <c r="N200" i="38"/>
  <c r="M200" i="38"/>
  <c r="L200" i="38"/>
  <c r="K200" i="38"/>
  <c r="E200" i="38"/>
  <c r="D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I190" i="38" s="1"/>
  <c r="I106" i="38" s="1"/>
  <c r="G191" i="38"/>
  <c r="G190" i="38" s="1"/>
  <c r="G106" i="38" s="1"/>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C171" i="38"/>
  <c r="AB171" i="38"/>
  <c r="AA171" i="38"/>
  <c r="Z171" i="38"/>
  <c r="Y171" i="38"/>
  <c r="X171" i="38"/>
  <c r="W171" i="38"/>
  <c r="V171" i="38"/>
  <c r="U171" i="38"/>
  <c r="T171" i="38"/>
  <c r="S171" i="38"/>
  <c r="R171" i="38"/>
  <c r="Q171" i="38"/>
  <c r="P171" i="38"/>
  <c r="O171" i="38"/>
  <c r="N171" i="38"/>
  <c r="M171" i="38"/>
  <c r="L171" i="38"/>
  <c r="K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G107"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AA64" i="38"/>
  <c r="Z64" i="38"/>
  <c r="Y64" i="38"/>
  <c r="X64" i="38"/>
  <c r="W64" i="38"/>
  <c r="V64" i="38"/>
  <c r="U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C29" i="38"/>
  <c r="AA29" i="38"/>
  <c r="Y29" i="38"/>
  <c r="X29" i="38"/>
  <c r="W29" i="38"/>
  <c r="U29" i="38"/>
  <c r="S29" i="38"/>
  <c r="R29" i="38"/>
  <c r="Q29" i="38"/>
  <c r="P29" i="38"/>
  <c r="O29" i="38"/>
  <c r="N29" i="38"/>
  <c r="M29" i="38"/>
  <c r="L29" i="38"/>
  <c r="K29" i="38"/>
  <c r="D29" i="38"/>
  <c r="AP28" i="38"/>
  <c r="AO28" i="38"/>
  <c r="AN28" i="38"/>
  <c r="AL28" i="38"/>
  <c r="AK28" i="38"/>
  <c r="AJ28" i="38"/>
  <c r="AH28" i="38"/>
  <c r="AG28" i="38"/>
  <c r="AF28" i="38"/>
  <c r="AA28" i="38"/>
  <c r="Y28" i="38"/>
  <c r="X28" i="38"/>
  <c r="W28" i="38"/>
  <c r="U28" i="38"/>
  <c r="S28" i="38"/>
  <c r="R28" i="38"/>
  <c r="Q28" i="38"/>
  <c r="P28" i="38"/>
  <c r="O28" i="38"/>
  <c r="N28" i="38"/>
  <c r="M28" i="38"/>
  <c r="L28" i="38"/>
  <c r="K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D15" i="38"/>
  <c r="AC15" i="38"/>
  <c r="AB15" i="38"/>
  <c r="AA15" i="38"/>
  <c r="Z15" i="38"/>
  <c r="Y15" i="38"/>
  <c r="X15" i="38"/>
  <c r="W15" i="38"/>
  <c r="V15" i="38"/>
  <c r="U15" i="38"/>
  <c r="T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G13" i="38"/>
  <c r="I12" i="38"/>
  <c r="G12" i="38"/>
  <c r="D217" i="27"/>
  <c r="C217" i="27"/>
  <c r="D216" i="27"/>
  <c r="C216" i="27"/>
  <c r="D215" i="27"/>
  <c r="BK3" i="8" s="1"/>
  <c r="C215" i="27"/>
  <c r="D214" i="27"/>
  <c r="C214" i="27"/>
  <c r="D213" i="27"/>
  <c r="C213" i="27"/>
  <c r="F207" i="27"/>
  <c r="E207" i="27"/>
  <c r="F217" i="27" s="1"/>
  <c r="D96" i="27"/>
  <c r="D91" i="27"/>
  <c r="C86" i="27"/>
  <c r="C75" i="27"/>
  <c r="D69" i="27"/>
  <c r="D52" i="27"/>
  <c r="D47" i="27"/>
  <c r="C42" i="27"/>
  <c r="D41" i="27"/>
  <c r="I23" i="27"/>
  <c r="I22" i="27"/>
  <c r="I20" i="27"/>
  <c r="I19" i="27"/>
  <c r="I18" i="27"/>
  <c r="I13" i="27"/>
  <c r="I12" i="27"/>
  <c r="I11" i="27"/>
  <c r="I10" i="27"/>
  <c r="I9" i="27"/>
  <c r="I8" i="27"/>
  <c r="I7" i="27"/>
  <c r="I6" i="27"/>
  <c r="I5" i="27"/>
  <c r="I4" i="27"/>
  <c r="T10" i="4"/>
  <c r="T31" i="4" s="1"/>
  <c r="BU3" i="42" l="1"/>
  <c r="BU3" i="43"/>
  <c r="BU3" i="10"/>
  <c r="BU3" i="40"/>
  <c r="BU3" i="9"/>
  <c r="BU3" i="12"/>
  <c r="BU3" i="8"/>
  <c r="BU3" i="7"/>
  <c r="G566" i="38"/>
  <c r="AF225" i="38"/>
  <c r="O225" i="38"/>
  <c r="D86" i="7"/>
  <c r="AC315" i="38"/>
  <c r="M315" i="38"/>
  <c r="D124" i="7"/>
  <c r="I566" i="38"/>
  <c r="D29" i="7"/>
  <c r="D105" i="7"/>
  <c r="AC248" i="38"/>
  <c r="M248" i="38"/>
  <c r="AC201" i="38"/>
  <c r="M201" i="38"/>
  <c r="O201" i="38"/>
  <c r="AA248" i="38"/>
  <c r="F24" i="8"/>
  <c r="G24" i="8" s="1"/>
  <c r="F43" i="8"/>
  <c r="G43" i="8" s="1"/>
  <c r="F42" i="8"/>
  <c r="G42" i="8" s="1"/>
  <c r="F55" i="8"/>
  <c r="G55" i="8" s="1"/>
  <c r="F54" i="8"/>
  <c r="G54" i="8" s="1"/>
  <c r="F87" i="8"/>
  <c r="G87" i="8" s="1"/>
  <c r="F99" i="8"/>
  <c r="G99" i="8" s="1"/>
  <c r="F111" i="8"/>
  <c r="G111" i="8" s="1"/>
  <c r="F121" i="8"/>
  <c r="G121" i="8" s="1"/>
  <c r="F120" i="8"/>
  <c r="G120" i="8" s="1"/>
  <c r="F217" i="8"/>
  <c r="G217" i="8" s="1"/>
  <c r="F216" i="8"/>
  <c r="G216" i="8" s="1"/>
  <c r="F229" i="8"/>
  <c r="G229" i="8" s="1"/>
  <c r="F228" i="8"/>
  <c r="G228" i="8" s="1"/>
  <c r="F241" i="8"/>
  <c r="G241" i="8" s="1"/>
  <c r="F240" i="8"/>
  <c r="G240" i="8" s="1"/>
  <c r="F319" i="8"/>
  <c r="G319" i="8" s="1"/>
  <c r="F318" i="8"/>
  <c r="G318" i="8" s="1"/>
  <c r="F328" i="8"/>
  <c r="G328" i="8" s="1"/>
  <c r="F327" i="8"/>
  <c r="G327" i="8" s="1"/>
  <c r="F340" i="8"/>
  <c r="G340" i="8" s="1"/>
  <c r="F339" i="8"/>
  <c r="G339" i="8" s="1"/>
  <c r="F352" i="8"/>
  <c r="G352" i="8" s="1"/>
  <c r="F351" i="8"/>
  <c r="G351" i="8" s="1"/>
  <c r="E213" i="27"/>
  <c r="E214" i="27"/>
  <c r="E215" i="27"/>
  <c r="E216" i="27"/>
  <c r="E217" i="27"/>
  <c r="F213" i="27"/>
  <c r="F214" i="27"/>
  <c r="F215" i="27"/>
  <c r="F216" i="27"/>
  <c r="D143" i="7"/>
  <c r="D200" i="7"/>
  <c r="F40" i="8"/>
  <c r="G40" i="8" s="1"/>
  <c r="F39" i="8"/>
  <c r="G39" i="8" s="1"/>
  <c r="F52" i="8"/>
  <c r="G52" i="8" s="1"/>
  <c r="F51" i="8"/>
  <c r="G51" i="8" s="1"/>
  <c r="F142" i="8"/>
  <c r="G142" i="8" s="1"/>
  <c r="F141" i="8"/>
  <c r="G141" i="8" s="1"/>
  <c r="F148" i="8"/>
  <c r="G148" i="8" s="1"/>
  <c r="F147" i="8"/>
  <c r="G147" i="8" s="1"/>
  <c r="F154" i="8"/>
  <c r="G154" i="8" s="1"/>
  <c r="F153" i="8"/>
  <c r="G153" i="8" s="1"/>
  <c r="F160" i="8"/>
  <c r="G160" i="8" s="1"/>
  <c r="F159" i="8"/>
  <c r="G159" i="8" s="1"/>
  <c r="F166" i="8"/>
  <c r="G166" i="8" s="1"/>
  <c r="F165" i="8"/>
  <c r="G165" i="8" s="1"/>
  <c r="F172" i="8"/>
  <c r="G172" i="8" s="1"/>
  <c r="F171" i="8"/>
  <c r="G171" i="8" s="1"/>
  <c r="F178" i="8"/>
  <c r="G178" i="8" s="1"/>
  <c r="F177" i="8"/>
  <c r="G177" i="8" s="1"/>
  <c r="F265" i="8"/>
  <c r="G265" i="8" s="1"/>
  <c r="F264" i="8"/>
  <c r="G264" i="8" s="1"/>
  <c r="F271" i="8"/>
  <c r="G271" i="8" s="1"/>
  <c r="F270" i="8"/>
  <c r="G270" i="8" s="1"/>
  <c r="F277" i="8"/>
  <c r="G277" i="8" s="1"/>
  <c r="F276" i="8"/>
  <c r="G276" i="8" s="1"/>
  <c r="F283" i="8"/>
  <c r="G283" i="8" s="1"/>
  <c r="F282" i="8"/>
  <c r="G282" i="8" s="1"/>
  <c r="F289" i="8"/>
  <c r="G289" i="8" s="1"/>
  <c r="F288" i="8"/>
  <c r="G288" i="8" s="1"/>
  <c r="F295" i="8"/>
  <c r="G295" i="8" s="1"/>
  <c r="F294" i="8"/>
  <c r="G294" i="8" s="1"/>
  <c r="F325" i="8"/>
  <c r="G325" i="8" s="1"/>
  <c r="F324" i="8"/>
  <c r="G324" i="8" s="1"/>
  <c r="F337" i="8"/>
  <c r="G337" i="8" s="1"/>
  <c r="F336" i="8"/>
  <c r="G336" i="8" s="1"/>
  <c r="F349" i="8"/>
  <c r="G349" i="8" s="1"/>
  <c r="F348" i="8"/>
  <c r="G348" i="8" s="1"/>
  <c r="F445" i="8"/>
  <c r="G445" i="8" s="1"/>
  <c r="F444" i="8"/>
  <c r="G444" i="8" s="1"/>
  <c r="D430" i="8" s="1"/>
  <c r="F859" i="8"/>
  <c r="G859" i="8" s="1"/>
  <c r="F858" i="8"/>
  <c r="G858" i="8" s="1"/>
  <c r="F868" i="8"/>
  <c r="G868" i="8" s="1"/>
  <c r="F867" i="8"/>
  <c r="G867" i="8" s="1"/>
  <c r="F880" i="8"/>
  <c r="G880" i="8" s="1"/>
  <c r="F879" i="8"/>
  <c r="G879" i="8" s="1"/>
  <c r="F892" i="8"/>
  <c r="G892" i="8" s="1"/>
  <c r="F891" i="8"/>
  <c r="G891" i="8" s="1"/>
  <c r="F925" i="8"/>
  <c r="G925" i="8" s="1"/>
  <c r="F924" i="8"/>
  <c r="G924" i="8" s="1"/>
  <c r="F937" i="8"/>
  <c r="G937" i="8" s="1"/>
  <c r="F936" i="8"/>
  <c r="G936" i="8" s="1"/>
  <c r="F949" i="8"/>
  <c r="G949" i="8" s="1"/>
  <c r="F948" i="8"/>
  <c r="G948" i="8" s="1"/>
  <c r="BC3" i="43"/>
  <c r="BC3" i="40"/>
  <c r="BC3" i="12"/>
  <c r="BC3" i="9"/>
  <c r="BC3" i="42"/>
  <c r="BC3" i="10"/>
  <c r="BC3" i="8"/>
  <c r="BG3" i="43"/>
  <c r="BG3" i="40"/>
  <c r="BG3" i="12"/>
  <c r="BG3" i="9"/>
  <c r="BG3" i="42"/>
  <c r="BG3" i="10"/>
  <c r="BG3" i="8"/>
  <c r="BK3" i="40"/>
  <c r="BK3" i="43"/>
  <c r="BK3" i="12"/>
  <c r="BK3" i="9"/>
  <c r="BK3" i="42"/>
  <c r="BK3" i="10"/>
  <c r="BO3" i="40"/>
  <c r="BO3" i="12"/>
  <c r="BO3" i="9"/>
  <c r="BO3" i="43"/>
  <c r="BO3" i="42"/>
  <c r="BO3" i="10"/>
  <c r="BS3" i="43"/>
  <c r="BS3" i="40"/>
  <c r="BS3" i="12"/>
  <c r="BS3" i="9"/>
  <c r="BS3" i="42"/>
  <c r="BS3" i="10"/>
  <c r="BS3" i="8"/>
  <c r="BB3" i="43"/>
  <c r="BB3" i="40"/>
  <c r="BB3" i="8"/>
  <c r="BB3" i="10"/>
  <c r="BB3" i="42"/>
  <c r="BB3" i="12"/>
  <c r="BB3" i="9"/>
  <c r="BF3" i="43"/>
  <c r="BF3" i="40"/>
  <c r="BF3" i="8"/>
  <c r="BF3" i="9"/>
  <c r="BF3" i="12"/>
  <c r="BF3" i="42"/>
  <c r="BF3" i="10"/>
  <c r="BJ3" i="43"/>
  <c r="BJ3" i="40"/>
  <c r="BJ3" i="8"/>
  <c r="BJ3" i="42"/>
  <c r="BJ3" i="9"/>
  <c r="BJ3" i="12"/>
  <c r="BJ3" i="10"/>
  <c r="BN3" i="43"/>
  <c r="BN3" i="40"/>
  <c r="BN3" i="8"/>
  <c r="BN3" i="42"/>
  <c r="BN3" i="10"/>
  <c r="BN3" i="12"/>
  <c r="BN3" i="9"/>
  <c r="BR3" i="43"/>
  <c r="BR3" i="40"/>
  <c r="BR3" i="8"/>
  <c r="BR3" i="10"/>
  <c r="BR3" i="42"/>
  <c r="BR3" i="12"/>
  <c r="BR3" i="9"/>
  <c r="BB3" i="7"/>
  <c r="BF3" i="7"/>
  <c r="BJ3" i="7"/>
  <c r="BN3" i="7"/>
  <c r="BR3" i="7"/>
  <c r="D162" i="7"/>
  <c r="BO3" i="8"/>
  <c r="F37" i="8"/>
  <c r="G37" i="8" s="1"/>
  <c r="F36" i="8"/>
  <c r="G36" i="8" s="1"/>
  <c r="F49" i="8"/>
  <c r="G49" i="8" s="1"/>
  <c r="F48" i="8"/>
  <c r="G48" i="8" s="1"/>
  <c r="F127" i="8"/>
  <c r="G127" i="8" s="1"/>
  <c r="T29" i="38" s="1"/>
  <c r="F126" i="8"/>
  <c r="G126" i="8" s="1"/>
  <c r="F247" i="8"/>
  <c r="G247" i="8" s="1"/>
  <c r="F246" i="8"/>
  <c r="G246" i="8" s="1"/>
  <c r="F322" i="8"/>
  <c r="G322" i="8" s="1"/>
  <c r="F321" i="8"/>
  <c r="G321" i="8" s="1"/>
  <c r="D310" i="8" s="1"/>
  <c r="F334" i="8"/>
  <c r="G334" i="8" s="1"/>
  <c r="F333" i="8"/>
  <c r="G333" i="8" s="1"/>
  <c r="F346" i="8"/>
  <c r="G346" i="8" s="1"/>
  <c r="F345" i="8"/>
  <c r="G345" i="8" s="1"/>
  <c r="F358" i="8"/>
  <c r="G358" i="8" s="1"/>
  <c r="F357" i="8"/>
  <c r="G357" i="8" s="1"/>
  <c r="F379" i="8"/>
  <c r="G379" i="8" s="1"/>
  <c r="F378" i="8"/>
  <c r="G378" i="8" s="1"/>
  <c r="D370" i="8" s="1"/>
  <c r="F457" i="8"/>
  <c r="G457" i="8" s="1"/>
  <c r="F456" i="8"/>
  <c r="G456" i="8" s="1"/>
  <c r="F469" i="8"/>
  <c r="G469" i="8" s="1"/>
  <c r="F468" i="8"/>
  <c r="G468" i="8" s="1"/>
  <c r="BC3" i="7"/>
  <c r="BG3" i="7"/>
  <c r="BK3" i="7"/>
  <c r="BO3" i="7"/>
  <c r="BS3" i="7"/>
  <c r="F34" i="8"/>
  <c r="G34" i="8" s="1"/>
  <c r="AD29" i="38" s="1"/>
  <c r="F33" i="8"/>
  <c r="G33" i="8" s="1"/>
  <c r="F46" i="8"/>
  <c r="G46" i="8" s="1"/>
  <c r="F45" i="8"/>
  <c r="G45" i="8" s="1"/>
  <c r="F58" i="8"/>
  <c r="G58" i="8" s="1"/>
  <c r="F57" i="8"/>
  <c r="G57" i="8" s="1"/>
  <c r="F145" i="8"/>
  <c r="G145" i="8" s="1"/>
  <c r="F144" i="8"/>
  <c r="G144" i="8" s="1"/>
  <c r="F151" i="8"/>
  <c r="G151" i="8" s="1"/>
  <c r="F150" i="8"/>
  <c r="G150" i="8" s="1"/>
  <c r="F157" i="8"/>
  <c r="G157" i="8" s="1"/>
  <c r="F156" i="8"/>
  <c r="G156" i="8" s="1"/>
  <c r="F163" i="8"/>
  <c r="G163" i="8" s="1"/>
  <c r="F162" i="8"/>
  <c r="G162" i="8" s="1"/>
  <c r="F169" i="8"/>
  <c r="G169" i="8" s="1"/>
  <c r="F168" i="8"/>
  <c r="G168" i="8" s="1"/>
  <c r="F175" i="8"/>
  <c r="G175" i="8" s="1"/>
  <c r="F174" i="8"/>
  <c r="G174" i="8" s="1"/>
  <c r="F205" i="8"/>
  <c r="G205" i="8" s="1"/>
  <c r="F204" i="8"/>
  <c r="G204" i="8" s="1"/>
  <c r="D190" i="8" s="1"/>
  <c r="F262" i="8"/>
  <c r="G262" i="8" s="1"/>
  <c r="F261" i="8"/>
  <c r="G261" i="8" s="1"/>
  <c r="F268" i="8"/>
  <c r="G268" i="8" s="1"/>
  <c r="F267" i="8"/>
  <c r="G267" i="8" s="1"/>
  <c r="D250" i="8" s="1"/>
  <c r="F274" i="8"/>
  <c r="G274" i="8" s="1"/>
  <c r="F273" i="8"/>
  <c r="G273" i="8" s="1"/>
  <c r="F280" i="8"/>
  <c r="G280" i="8" s="1"/>
  <c r="F279" i="8"/>
  <c r="G279" i="8" s="1"/>
  <c r="F286" i="8"/>
  <c r="G286" i="8" s="1"/>
  <c r="F285" i="8"/>
  <c r="G285" i="8" s="1"/>
  <c r="F292" i="8"/>
  <c r="G292" i="8" s="1"/>
  <c r="F291" i="8"/>
  <c r="G291" i="8" s="1"/>
  <c r="F298" i="8"/>
  <c r="G298" i="8" s="1"/>
  <c r="F297" i="8"/>
  <c r="G297" i="8" s="1"/>
  <c r="F331" i="8"/>
  <c r="G331" i="8" s="1"/>
  <c r="F330" i="8"/>
  <c r="G330" i="8" s="1"/>
  <c r="F343" i="8"/>
  <c r="G343" i="8" s="1"/>
  <c r="F342" i="8"/>
  <c r="G342" i="8" s="1"/>
  <c r="F355" i="8"/>
  <c r="G355" i="8" s="1"/>
  <c r="F354" i="8"/>
  <c r="G354" i="8" s="1"/>
  <c r="F511" i="8"/>
  <c r="G511" i="8" s="1"/>
  <c r="F510" i="8"/>
  <c r="G510" i="8" s="1"/>
  <c r="D490" i="8" s="1"/>
  <c r="F523" i="8"/>
  <c r="G523" i="8" s="1"/>
  <c r="F522" i="8"/>
  <c r="G522" i="8" s="1"/>
  <c r="F535" i="8"/>
  <c r="G535" i="8" s="1"/>
  <c r="F534" i="8"/>
  <c r="G534" i="8" s="1"/>
  <c r="F547" i="8"/>
  <c r="G547" i="8" s="1"/>
  <c r="F546" i="8"/>
  <c r="G546" i="8" s="1"/>
  <c r="F682" i="8"/>
  <c r="G682" i="8" s="1"/>
  <c r="F681" i="8"/>
  <c r="G681" i="8" s="1"/>
  <c r="D670" i="8" s="1"/>
  <c r="F694" i="8"/>
  <c r="G694" i="8" s="1"/>
  <c r="F693" i="8"/>
  <c r="G693" i="8" s="1"/>
  <c r="F745" i="8"/>
  <c r="G745" i="8" s="1"/>
  <c r="F744" i="8"/>
  <c r="G744" i="8" s="1"/>
  <c r="F18" i="8"/>
  <c r="G18" i="8" s="1"/>
  <c r="D10" i="8" s="1"/>
  <c r="F19" i="8"/>
  <c r="G19" i="8" s="1"/>
  <c r="F138" i="8"/>
  <c r="G138" i="8" s="1"/>
  <c r="F460" i="8"/>
  <c r="G460" i="8" s="1"/>
  <c r="F459" i="8"/>
  <c r="G459" i="8" s="1"/>
  <c r="F472" i="8"/>
  <c r="G472" i="8" s="1"/>
  <c r="F471" i="8"/>
  <c r="G471" i="8" s="1"/>
  <c r="F562" i="8"/>
  <c r="G562" i="8" s="1"/>
  <c r="F561" i="8"/>
  <c r="G561" i="8" s="1"/>
  <c r="F568" i="8"/>
  <c r="G568" i="8" s="1"/>
  <c r="F567" i="8"/>
  <c r="G567" i="8" s="1"/>
  <c r="F574" i="8"/>
  <c r="G574" i="8" s="1"/>
  <c r="F573" i="8"/>
  <c r="G573" i="8" s="1"/>
  <c r="F580" i="8"/>
  <c r="G580" i="8" s="1"/>
  <c r="F579" i="8"/>
  <c r="G579" i="8" s="1"/>
  <c r="F586" i="8"/>
  <c r="G586" i="8" s="1"/>
  <c r="F585" i="8"/>
  <c r="G585" i="8" s="1"/>
  <c r="F592" i="8"/>
  <c r="G592" i="8" s="1"/>
  <c r="F591" i="8"/>
  <c r="G591" i="8" s="1"/>
  <c r="F598" i="8"/>
  <c r="G598" i="8" s="1"/>
  <c r="F597" i="8"/>
  <c r="G597" i="8" s="1"/>
  <c r="F685" i="8"/>
  <c r="G685" i="8" s="1"/>
  <c r="F684" i="8"/>
  <c r="G684" i="8" s="1"/>
  <c r="F748" i="8"/>
  <c r="G748" i="8" s="1"/>
  <c r="F747" i="8"/>
  <c r="G747" i="8" s="1"/>
  <c r="F454" i="8"/>
  <c r="G454" i="8" s="1"/>
  <c r="F453" i="8"/>
  <c r="G453" i="8" s="1"/>
  <c r="F466" i="8"/>
  <c r="G466" i="8" s="1"/>
  <c r="F465" i="8"/>
  <c r="G465" i="8" s="1"/>
  <c r="F478" i="8"/>
  <c r="G478" i="8" s="1"/>
  <c r="F477" i="8"/>
  <c r="G477" i="8" s="1"/>
  <c r="F565" i="8"/>
  <c r="G565" i="8" s="1"/>
  <c r="F564" i="8"/>
  <c r="G564" i="8" s="1"/>
  <c r="F571" i="8"/>
  <c r="G571" i="8" s="1"/>
  <c r="F570" i="8"/>
  <c r="G570" i="8" s="1"/>
  <c r="F577" i="8"/>
  <c r="G577" i="8" s="1"/>
  <c r="F576" i="8"/>
  <c r="G576" i="8" s="1"/>
  <c r="F583" i="8"/>
  <c r="G583" i="8" s="1"/>
  <c r="F582" i="8"/>
  <c r="G582" i="8" s="1"/>
  <c r="F589" i="8"/>
  <c r="G589" i="8" s="1"/>
  <c r="F588" i="8"/>
  <c r="G588" i="8" s="1"/>
  <c r="F595" i="8"/>
  <c r="G595" i="8" s="1"/>
  <c r="F594" i="8"/>
  <c r="G594" i="8" s="1"/>
  <c r="F691" i="8"/>
  <c r="G691" i="8" s="1"/>
  <c r="F690" i="8"/>
  <c r="G690" i="8" s="1"/>
  <c r="F703" i="8"/>
  <c r="G703" i="8" s="1"/>
  <c r="F702" i="8"/>
  <c r="G702" i="8" s="1"/>
  <c r="F742" i="8"/>
  <c r="G742" i="8" s="1"/>
  <c r="F741" i="8"/>
  <c r="G741" i="8" s="1"/>
  <c r="D730" i="8" s="1"/>
  <c r="C56" i="27"/>
  <c r="F361" i="8"/>
  <c r="G361" i="8" s="1"/>
  <c r="F360" i="8"/>
  <c r="G360" i="8" s="1"/>
  <c r="F451" i="8"/>
  <c r="G451" i="8" s="1"/>
  <c r="F450" i="8"/>
  <c r="G450" i="8" s="1"/>
  <c r="F463" i="8"/>
  <c r="G463" i="8" s="1"/>
  <c r="F462" i="8"/>
  <c r="G462" i="8" s="1"/>
  <c r="F475" i="8"/>
  <c r="G475" i="8" s="1"/>
  <c r="F474" i="8"/>
  <c r="G474" i="8" s="1"/>
  <c r="F541" i="8"/>
  <c r="G541" i="8" s="1"/>
  <c r="F540" i="8"/>
  <c r="G540" i="8" s="1"/>
  <c r="F628" i="8"/>
  <c r="G628" i="8" s="1"/>
  <c r="F627" i="8"/>
  <c r="G627" i="8" s="1"/>
  <c r="D610" i="8" s="1"/>
  <c r="F640" i="8"/>
  <c r="G640" i="8" s="1"/>
  <c r="F639" i="8"/>
  <c r="G639" i="8" s="1"/>
  <c r="F652" i="8"/>
  <c r="G652" i="8" s="1"/>
  <c r="F651" i="8"/>
  <c r="G651" i="8" s="1"/>
  <c r="F688" i="8"/>
  <c r="G688" i="8" s="1"/>
  <c r="F687" i="8"/>
  <c r="G687" i="8" s="1"/>
  <c r="F715" i="8"/>
  <c r="G715" i="8" s="1"/>
  <c r="F714" i="8"/>
  <c r="G714" i="8" s="1"/>
  <c r="F751" i="8"/>
  <c r="G751" i="8" s="1"/>
  <c r="F750" i="8"/>
  <c r="G750" i="8" s="1"/>
  <c r="F763" i="8"/>
  <c r="G763" i="8" s="1"/>
  <c r="F762" i="8"/>
  <c r="G762" i="8" s="1"/>
  <c r="F775" i="8"/>
  <c r="G775" i="8" s="1"/>
  <c r="F774" i="8"/>
  <c r="G774" i="8" s="1"/>
  <c r="F787" i="8"/>
  <c r="G787" i="8" s="1"/>
  <c r="F786" i="8"/>
  <c r="G786" i="8" s="1"/>
  <c r="F558" i="8"/>
  <c r="G558" i="8" s="1"/>
  <c r="D550" i="8" s="1"/>
  <c r="F802" i="8"/>
  <c r="G802" i="8" s="1"/>
  <c r="F801" i="8"/>
  <c r="G801" i="8" s="1"/>
  <c r="F808" i="8"/>
  <c r="G808" i="8" s="1"/>
  <c r="F807" i="8"/>
  <c r="G807" i="8" s="1"/>
  <c r="F814" i="8"/>
  <c r="G814" i="8" s="1"/>
  <c r="F813" i="8"/>
  <c r="G813" i="8" s="1"/>
  <c r="F820" i="8"/>
  <c r="G820" i="8" s="1"/>
  <c r="F819" i="8"/>
  <c r="G819" i="8" s="1"/>
  <c r="F826" i="8"/>
  <c r="G826" i="8" s="1"/>
  <c r="F825" i="8"/>
  <c r="G825" i="8" s="1"/>
  <c r="F832" i="8"/>
  <c r="G832" i="8" s="1"/>
  <c r="F831" i="8"/>
  <c r="G831" i="8" s="1"/>
  <c r="F838" i="8"/>
  <c r="G838" i="8" s="1"/>
  <c r="F837" i="8"/>
  <c r="G837" i="8" s="1"/>
  <c r="F871" i="8"/>
  <c r="G871" i="8" s="1"/>
  <c r="F870" i="8"/>
  <c r="G870" i="8" s="1"/>
  <c r="F883" i="8"/>
  <c r="G883" i="8" s="1"/>
  <c r="F882" i="8"/>
  <c r="G882" i="8" s="1"/>
  <c r="F895" i="8"/>
  <c r="G895" i="8" s="1"/>
  <c r="F894" i="8"/>
  <c r="G894" i="8" s="1"/>
  <c r="F928" i="8"/>
  <c r="G928" i="8" s="1"/>
  <c r="F927" i="8"/>
  <c r="G927" i="8" s="1"/>
  <c r="F940" i="8"/>
  <c r="G940" i="8" s="1"/>
  <c r="F939" i="8"/>
  <c r="G939" i="8" s="1"/>
  <c r="F952" i="8"/>
  <c r="G952" i="8" s="1"/>
  <c r="F951" i="8"/>
  <c r="G951" i="8" s="1"/>
  <c r="F805" i="8"/>
  <c r="G805" i="8" s="1"/>
  <c r="F804" i="8"/>
  <c r="G804" i="8" s="1"/>
  <c r="F811" i="8"/>
  <c r="G811" i="8" s="1"/>
  <c r="F810" i="8"/>
  <c r="G810" i="8" s="1"/>
  <c r="F817" i="8"/>
  <c r="G817" i="8" s="1"/>
  <c r="F816" i="8"/>
  <c r="G816" i="8" s="1"/>
  <c r="F823" i="8"/>
  <c r="G823" i="8" s="1"/>
  <c r="F822" i="8"/>
  <c r="G822" i="8" s="1"/>
  <c r="F829" i="8"/>
  <c r="G829" i="8" s="1"/>
  <c r="F828" i="8"/>
  <c r="G828" i="8" s="1"/>
  <c r="F835" i="8"/>
  <c r="G835" i="8" s="1"/>
  <c r="F834" i="8"/>
  <c r="G834" i="8" s="1"/>
  <c r="F865" i="8"/>
  <c r="G865" i="8" s="1"/>
  <c r="F864" i="8"/>
  <c r="G864" i="8" s="1"/>
  <c r="F877" i="8"/>
  <c r="G877" i="8" s="1"/>
  <c r="F876" i="8"/>
  <c r="G876" i="8" s="1"/>
  <c r="F889" i="8"/>
  <c r="G889" i="8" s="1"/>
  <c r="F888" i="8"/>
  <c r="G888" i="8" s="1"/>
  <c r="F922" i="8"/>
  <c r="G922" i="8" s="1"/>
  <c r="F921" i="8"/>
  <c r="G921" i="8" s="1"/>
  <c r="F934" i="8"/>
  <c r="G934" i="8" s="1"/>
  <c r="F933" i="8"/>
  <c r="G933" i="8" s="1"/>
  <c r="D910" i="8" s="1"/>
  <c r="F946" i="8"/>
  <c r="G946" i="8" s="1"/>
  <c r="F945" i="8"/>
  <c r="G945" i="8" s="1"/>
  <c r="F958" i="8"/>
  <c r="G958" i="8" s="1"/>
  <c r="F957" i="8"/>
  <c r="G957" i="8" s="1"/>
  <c r="F366" i="8"/>
  <c r="G366" i="8" s="1"/>
  <c r="F381" i="8"/>
  <c r="G381" i="8" s="1"/>
  <c r="F384" i="8"/>
  <c r="G384" i="8" s="1"/>
  <c r="F387" i="8"/>
  <c r="G387" i="8" s="1"/>
  <c r="F390" i="8"/>
  <c r="G390" i="8" s="1"/>
  <c r="F393" i="8"/>
  <c r="G393" i="8" s="1"/>
  <c r="F396" i="8"/>
  <c r="G396" i="8" s="1"/>
  <c r="F399" i="8"/>
  <c r="G399" i="8" s="1"/>
  <c r="F402" i="8"/>
  <c r="G402" i="8" s="1"/>
  <c r="F405" i="8"/>
  <c r="G405" i="8" s="1"/>
  <c r="F408" i="8"/>
  <c r="G408" i="8" s="1"/>
  <c r="F411" i="8"/>
  <c r="G411" i="8" s="1"/>
  <c r="F414" i="8"/>
  <c r="G414" i="8" s="1"/>
  <c r="F417" i="8"/>
  <c r="G417" i="8" s="1"/>
  <c r="F660" i="8"/>
  <c r="G660" i="8" s="1"/>
  <c r="F781" i="8"/>
  <c r="G781" i="8" s="1"/>
  <c r="F780" i="8"/>
  <c r="G780" i="8" s="1"/>
  <c r="F862" i="8"/>
  <c r="G862" i="8" s="1"/>
  <c r="F861" i="8"/>
  <c r="G861" i="8" s="1"/>
  <c r="D850" i="8" s="1"/>
  <c r="F874" i="8"/>
  <c r="G874" i="8" s="1"/>
  <c r="F873" i="8"/>
  <c r="G873" i="8" s="1"/>
  <c r="F886" i="8"/>
  <c r="G886" i="8" s="1"/>
  <c r="F885" i="8"/>
  <c r="G885" i="8" s="1"/>
  <c r="F898" i="8"/>
  <c r="G898" i="8" s="1"/>
  <c r="F897" i="8"/>
  <c r="G897" i="8" s="1"/>
  <c r="F931" i="8"/>
  <c r="G931" i="8" s="1"/>
  <c r="F930" i="8"/>
  <c r="G930" i="8" s="1"/>
  <c r="F943" i="8"/>
  <c r="G943" i="8" s="1"/>
  <c r="F942" i="8"/>
  <c r="G942" i="8" s="1"/>
  <c r="F955" i="8"/>
  <c r="G955" i="8" s="1"/>
  <c r="F954" i="8"/>
  <c r="G954" i="8" s="1"/>
  <c r="D77" i="27"/>
  <c r="D143" i="9"/>
  <c r="D363" i="12"/>
  <c r="F798" i="8"/>
  <c r="G798" i="8" s="1"/>
  <c r="D790" i="8" s="1"/>
  <c r="D5" i="42"/>
  <c r="C10" i="27" s="1"/>
  <c r="D219" i="9"/>
  <c r="D102" i="10"/>
  <c r="D194" i="10"/>
  <c r="D5" i="10" s="1"/>
  <c r="C7" i="27" s="1"/>
  <c r="D759" i="12"/>
  <c r="D5" i="40"/>
  <c r="C9" i="27" s="1"/>
  <c r="Q24" i="43"/>
  <c r="Q32" i="43"/>
  <c r="Q40" i="43"/>
  <c r="Q48" i="43"/>
  <c r="Q104" i="43"/>
  <c r="P104" i="43"/>
  <c r="Q108" i="43"/>
  <c r="P108" i="43"/>
  <c r="Q112" i="43"/>
  <c r="P112" i="43"/>
  <c r="Q116" i="43"/>
  <c r="P116" i="43"/>
  <c r="Q120" i="43"/>
  <c r="P120" i="43"/>
  <c r="Q124" i="43"/>
  <c r="P124" i="43"/>
  <c r="Q128" i="43"/>
  <c r="P128" i="43"/>
  <c r="Q132" i="43"/>
  <c r="P132" i="43"/>
  <c r="Q136" i="43"/>
  <c r="P136" i="43"/>
  <c r="D100" i="27"/>
  <c r="D10" i="43"/>
  <c r="P18" i="43"/>
  <c r="Q23" i="43"/>
  <c r="P26" i="43"/>
  <c r="Q31" i="43"/>
  <c r="P34" i="43"/>
  <c r="Q39" i="43"/>
  <c r="P42" i="43"/>
  <c r="Q47" i="43"/>
  <c r="P50" i="43"/>
  <c r="P69" i="43"/>
  <c r="P77" i="43"/>
  <c r="P85" i="43"/>
  <c r="P93" i="43"/>
  <c r="Q106" i="43"/>
  <c r="P106" i="43"/>
  <c r="Q110" i="43"/>
  <c r="P110" i="43"/>
  <c r="Q114" i="43"/>
  <c r="P114" i="43"/>
  <c r="Q118" i="43"/>
  <c r="P118" i="43"/>
  <c r="Q122" i="43"/>
  <c r="P122" i="43"/>
  <c r="Q126" i="43"/>
  <c r="P126" i="43"/>
  <c r="Q130" i="43"/>
  <c r="P130" i="43"/>
  <c r="Q134" i="43"/>
  <c r="P134" i="43"/>
  <c r="Q21" i="43"/>
  <c r="Q29" i="43"/>
  <c r="Q37" i="43"/>
  <c r="Q45" i="43"/>
  <c r="P63" i="43"/>
  <c r="P67" i="43"/>
  <c r="P75" i="43"/>
  <c r="P83" i="43"/>
  <c r="P91" i="43"/>
  <c r="Q146" i="43"/>
  <c r="Q148" i="43"/>
  <c r="Q150" i="43"/>
  <c r="Q152" i="43"/>
  <c r="Q154" i="43"/>
  <c r="Q156" i="43"/>
  <c r="Q158" i="43"/>
  <c r="Q160" i="43"/>
  <c r="Q162" i="43"/>
  <c r="Q164" i="43"/>
  <c r="Q166" i="43"/>
  <c r="Q168" i="43"/>
  <c r="Q170" i="43"/>
  <c r="Q172" i="43"/>
  <c r="Q174" i="43"/>
  <c r="Q176" i="43"/>
  <c r="Q178" i="43"/>
  <c r="Q71" i="51"/>
  <c r="O34" i="45"/>
  <c r="F233" i="38"/>
  <c r="J233" i="38" s="1"/>
  <c r="F334" i="38"/>
  <c r="F124" i="38"/>
  <c r="J124" i="38" s="1"/>
  <c r="F226" i="38"/>
  <c r="J226" i="38" s="1"/>
  <c r="F230" i="38"/>
  <c r="H230" i="38" s="1"/>
  <c r="F274" i="38"/>
  <c r="F278" i="38"/>
  <c r="H278" i="38" s="1"/>
  <c r="F290" i="38"/>
  <c r="H290" i="38" s="1"/>
  <c r="F294" i="38"/>
  <c r="H294" i="38" s="1"/>
  <c r="F310" i="38"/>
  <c r="H310" i="38" s="1"/>
  <c r="F331" i="38"/>
  <c r="H331" i="38" s="1"/>
  <c r="F468" i="38"/>
  <c r="J468" i="38" s="1"/>
  <c r="F508" i="38"/>
  <c r="J508" i="38" s="1"/>
  <c r="F519" i="38"/>
  <c r="L133" i="38"/>
  <c r="P133" i="38"/>
  <c r="T133" i="38"/>
  <c r="X133" i="38"/>
  <c r="Z164" i="38"/>
  <c r="O260" i="38"/>
  <c r="T260" i="38"/>
  <c r="F271" i="38"/>
  <c r="J271" i="38" s="1"/>
  <c r="AI310" i="38"/>
  <c r="AM316" i="38"/>
  <c r="AQ333" i="38"/>
  <c r="N500" i="38"/>
  <c r="R500" i="38"/>
  <c r="V500" i="38"/>
  <c r="Z500" i="38"/>
  <c r="F126" i="38"/>
  <c r="J126" i="38" s="1"/>
  <c r="F268" i="38"/>
  <c r="H268" i="38" s="1"/>
  <c r="F356" i="38"/>
  <c r="H356" i="38" s="1"/>
  <c r="F360" i="38"/>
  <c r="J360" i="38" s="1"/>
  <c r="F368" i="38"/>
  <c r="J368" i="38" s="1"/>
  <c r="AP560" i="38"/>
  <c r="AI14" i="38"/>
  <c r="F57" i="38"/>
  <c r="H57" i="38" s="1"/>
  <c r="F81" i="38"/>
  <c r="J81" i="38" s="1"/>
  <c r="F98" i="38"/>
  <c r="J98" i="38" s="1"/>
  <c r="AE137" i="38"/>
  <c r="AE141" i="38"/>
  <c r="AE145" i="38"/>
  <c r="AQ14" i="38"/>
  <c r="F25" i="38"/>
  <c r="J25" i="38" s="1"/>
  <c r="AM14" i="38"/>
  <c r="W47" i="38"/>
  <c r="F93" i="38"/>
  <c r="H93" i="38" s="1"/>
  <c r="AA133" i="38"/>
  <c r="F14" i="38"/>
  <c r="H14" i="38" s="1"/>
  <c r="AE14" i="38"/>
  <c r="F78" i="38"/>
  <c r="H78" i="38" s="1"/>
  <c r="AM137" i="38"/>
  <c r="AM141" i="38"/>
  <c r="AM145" i="38"/>
  <c r="F250" i="38"/>
  <c r="J250" i="38" s="1"/>
  <c r="F22" i="38"/>
  <c r="J22" i="38" s="1"/>
  <c r="F33" i="38"/>
  <c r="H33" i="38" s="1"/>
  <c r="F37" i="38"/>
  <c r="H37" i="38" s="1"/>
  <c r="F41" i="38"/>
  <c r="J41" i="38" s="1"/>
  <c r="F64" i="38"/>
  <c r="H64" i="38" s="1"/>
  <c r="S83" i="38"/>
  <c r="F88" i="38"/>
  <c r="H88" i="38" s="1"/>
  <c r="F111" i="38"/>
  <c r="J111" i="38" s="1"/>
  <c r="F115" i="38"/>
  <c r="O133" i="38"/>
  <c r="S133" i="38"/>
  <c r="AI137" i="38"/>
  <c r="AI141" i="38"/>
  <c r="AI145" i="38"/>
  <c r="N164" i="38"/>
  <c r="Y191" i="38"/>
  <c r="P235" i="38"/>
  <c r="F239" i="38"/>
  <c r="J239" i="38" s="1"/>
  <c r="F245" i="38"/>
  <c r="J245" i="38" s="1"/>
  <c r="F249" i="38"/>
  <c r="H249" i="38" s="1"/>
  <c r="AM18" i="38"/>
  <c r="AE19" i="38"/>
  <c r="AM17" i="38"/>
  <c r="AF13" i="38"/>
  <c r="AQ21" i="38"/>
  <c r="AM25" i="38"/>
  <c r="P13" i="38"/>
  <c r="AI17" i="38"/>
  <c r="F19" i="38"/>
  <c r="H19" i="38" s="1"/>
  <c r="AM55" i="38"/>
  <c r="F66" i="38"/>
  <c r="J66" i="38" s="1"/>
  <c r="F92" i="38"/>
  <c r="J92" i="38" s="1"/>
  <c r="F113" i="38"/>
  <c r="J113" i="38" s="1"/>
  <c r="AQ137" i="38"/>
  <c r="AQ141" i="38"/>
  <c r="AQ145" i="38"/>
  <c r="F152" i="38"/>
  <c r="H152" i="38" s="1"/>
  <c r="F160" i="38"/>
  <c r="J160" i="38" s="1"/>
  <c r="F168" i="38"/>
  <c r="H168" i="38" s="1"/>
  <c r="F172" i="38"/>
  <c r="H172" i="38" s="1"/>
  <c r="F176" i="38"/>
  <c r="H176" i="38" s="1"/>
  <c r="F180" i="38"/>
  <c r="F184" i="38"/>
  <c r="H184" i="38" s="1"/>
  <c r="F188" i="38"/>
  <c r="H188" i="38" s="1"/>
  <c r="AM220" i="38"/>
  <c r="F234" i="38"/>
  <c r="H234" i="38" s="1"/>
  <c r="F259" i="38"/>
  <c r="J259" i="38" s="1"/>
  <c r="F479" i="38"/>
  <c r="J479" i="38" s="1"/>
  <c r="AE482" i="38"/>
  <c r="F483" i="38"/>
  <c r="J483" i="38" s="1"/>
  <c r="AE502" i="38"/>
  <c r="F503" i="38"/>
  <c r="H503" i="38" s="1"/>
  <c r="F507" i="38"/>
  <c r="J507" i="38" s="1"/>
  <c r="L560" i="38"/>
  <c r="P560" i="38"/>
  <c r="T560" i="38"/>
  <c r="X560" i="38"/>
  <c r="R560" i="38"/>
  <c r="D46" i="27"/>
  <c r="C52" i="27"/>
  <c r="C69" i="27"/>
  <c r="D74" i="27"/>
  <c r="D79" i="27"/>
  <c r="D90" i="27"/>
  <c r="C96" i="27"/>
  <c r="D5" i="43"/>
  <c r="C11" i="27" s="1"/>
  <c r="C44" i="27"/>
  <c r="D54" i="27"/>
  <c r="D71" i="27"/>
  <c r="C88" i="27"/>
  <c r="C100" i="27"/>
  <c r="D75" i="27"/>
  <c r="D49" i="27"/>
  <c r="C77" i="27"/>
  <c r="D93" i="27"/>
  <c r="D44" i="27"/>
  <c r="C50" i="27"/>
  <c r="D55" i="27"/>
  <c r="D72" i="27"/>
  <c r="D88" i="27"/>
  <c r="C94" i="27"/>
  <c r="C40" i="27"/>
  <c r="D42" i="27"/>
  <c r="C48" i="27"/>
  <c r="D53" i="27"/>
  <c r="D70" i="27"/>
  <c r="C73" i="27"/>
  <c r="D78" i="27"/>
  <c r="D89" i="27"/>
  <c r="C92" i="27"/>
  <c r="D94" i="27"/>
  <c r="C98" i="27"/>
  <c r="D40" i="27"/>
  <c r="D43" i="27"/>
  <c r="C46" i="27"/>
  <c r="D48" i="27"/>
  <c r="D51" i="27"/>
  <c r="C54" i="27"/>
  <c r="D56" i="27"/>
  <c r="C71" i="27"/>
  <c r="D73" i="27"/>
  <c r="D80" i="27" s="1"/>
  <c r="D76" i="27"/>
  <c r="C79" i="27"/>
  <c r="D87" i="27"/>
  <c r="C90" i="27"/>
  <c r="D92" i="27"/>
  <c r="D95" i="27"/>
  <c r="D98" i="27"/>
  <c r="Q35" i="46"/>
  <c r="I21" i="27" s="1"/>
  <c r="D45" i="27"/>
  <c r="D50" i="27"/>
  <c r="D86" i="27"/>
  <c r="D102" i="27"/>
  <c r="D5" i="9"/>
  <c r="C6" i="27" s="1"/>
  <c r="D5" i="7"/>
  <c r="C4" i="27" s="1"/>
  <c r="C102" i="27"/>
  <c r="AI30" i="38"/>
  <c r="AI34" i="38"/>
  <c r="AQ36" i="38"/>
  <c r="AM37" i="38"/>
  <c r="AI38" i="38"/>
  <c r="AI42" i="38"/>
  <c r="AI46" i="38"/>
  <c r="AQ55" i="38"/>
  <c r="AQ75" i="38"/>
  <c r="AI91" i="38"/>
  <c r="AM116" i="38"/>
  <c r="AM123" i="38"/>
  <c r="AE125" i="38"/>
  <c r="AQ126" i="38"/>
  <c r="AM127" i="38"/>
  <c r="AQ130" i="38"/>
  <c r="AM131" i="38"/>
  <c r="AI132" i="38"/>
  <c r="AQ220" i="38"/>
  <c r="AP260" i="38"/>
  <c r="AQ274" i="38"/>
  <c r="AM283" i="38"/>
  <c r="AQ287" i="38"/>
  <c r="AI288" i="38"/>
  <c r="AM291" i="38"/>
  <c r="AM295" i="38"/>
  <c r="AQ303" i="38"/>
  <c r="AI304" i="38"/>
  <c r="AM307" i="38"/>
  <c r="AE313" i="38"/>
  <c r="AH312" i="38"/>
  <c r="AM314" i="38"/>
  <c r="AM315" i="38"/>
  <c r="AQ317" i="38"/>
  <c r="AQ321" i="38"/>
  <c r="AQ325" i="38"/>
  <c r="AI329" i="38"/>
  <c r="AI482" i="38"/>
  <c r="AI502" i="38"/>
  <c r="AI55" i="38"/>
  <c r="AI370" i="38"/>
  <c r="AI414" i="38"/>
  <c r="AI430" i="38"/>
  <c r="AI458" i="38"/>
  <c r="AQ482" i="38"/>
  <c r="AQ502" i="38"/>
  <c r="AM49" i="38"/>
  <c r="AI50" i="38"/>
  <c r="AE51" i="38"/>
  <c r="AE55" i="38"/>
  <c r="AQ69" i="38"/>
  <c r="AI79" i="38"/>
  <c r="AH96" i="38"/>
  <c r="AQ116" i="38"/>
  <c r="AQ123" i="38"/>
  <c r="AG133" i="38"/>
  <c r="AE136" i="38"/>
  <c r="AE140" i="38"/>
  <c r="AE142" i="38"/>
  <c r="AE144" i="38"/>
  <c r="AE146" i="38"/>
  <c r="AE148" i="38"/>
  <c r="AI196" i="38"/>
  <c r="AE197" i="38"/>
  <c r="AQ198" i="38"/>
  <c r="AQ203" i="38"/>
  <c r="AE220" i="38"/>
  <c r="AB235" i="38"/>
  <c r="AQ238" i="38"/>
  <c r="AQ242" i="38"/>
  <c r="AE370" i="38"/>
  <c r="AM482" i="38"/>
  <c r="AM502" i="38"/>
  <c r="AM21" i="38"/>
  <c r="AE79" i="38"/>
  <c r="AM124" i="38"/>
  <c r="AI21" i="38"/>
  <c r="AI64" i="38"/>
  <c r="AI65" i="38"/>
  <c r="AM67" i="38"/>
  <c r="AM71" i="38"/>
  <c r="AQ79" i="38"/>
  <c r="AI116" i="38"/>
  <c r="AI123" i="38"/>
  <c r="AM82" i="38"/>
  <c r="AE21" i="38"/>
  <c r="AI23" i="38"/>
  <c r="AE24" i="38"/>
  <c r="AQ25" i="38"/>
  <c r="AQ26" i="38"/>
  <c r="AI27" i="38"/>
  <c r="AM30" i="38"/>
  <c r="AE32" i="38"/>
  <c r="AQ33" i="38"/>
  <c r="AE36" i="38"/>
  <c r="AQ37" i="38"/>
  <c r="AE40" i="38"/>
  <c r="AQ41" i="38"/>
  <c r="AE48" i="38"/>
  <c r="AH47" i="38"/>
  <c r="AE52" i="38"/>
  <c r="AE54" i="38"/>
  <c r="AE56" i="38"/>
  <c r="AE62" i="38"/>
  <c r="AI63" i="38"/>
  <c r="AE116" i="38"/>
  <c r="AE123" i="38"/>
  <c r="AI220" i="38"/>
  <c r="AB560" i="38"/>
  <c r="AL560" i="38"/>
  <c r="AI564" i="38"/>
  <c r="AM79" i="38"/>
  <c r="AE81" i="38"/>
  <c r="AI109" i="38"/>
  <c r="AE112" i="38"/>
  <c r="AM115" i="38"/>
  <c r="AE117" i="38"/>
  <c r="K118" i="38"/>
  <c r="S118" i="38"/>
  <c r="AA118" i="38"/>
  <c r="AK118" i="38"/>
  <c r="AH118" i="38"/>
  <c r="AQ121" i="38"/>
  <c r="K149" i="38"/>
  <c r="O149" i="38"/>
  <c r="S149" i="38"/>
  <c r="W149" i="38"/>
  <c r="AA149" i="38"/>
  <c r="AK149" i="38"/>
  <c r="L149" i="38"/>
  <c r="P149" i="38"/>
  <c r="T149" i="38"/>
  <c r="X149" i="38"/>
  <c r="AE151" i="38"/>
  <c r="M149" i="38"/>
  <c r="AQ156" i="38"/>
  <c r="AI211" i="38"/>
  <c r="AI473" i="38"/>
  <c r="AE474" i="38"/>
  <c r="AM490" i="38"/>
  <c r="AI543" i="38"/>
  <c r="AK541" i="38"/>
  <c r="AI551" i="38"/>
  <c r="L83" i="38"/>
  <c r="P83" i="38"/>
  <c r="T83" i="38"/>
  <c r="X83" i="38"/>
  <c r="U89" i="38"/>
  <c r="AM91" i="38"/>
  <c r="AO89" i="38"/>
  <c r="S89" i="38"/>
  <c r="AI94" i="38"/>
  <c r="AE95" i="38"/>
  <c r="AE97" i="38"/>
  <c r="AL96" i="38"/>
  <c r="AE101" i="38"/>
  <c r="AM103" i="38"/>
  <c r="AQ104" i="38"/>
  <c r="AM105" i="38"/>
  <c r="M107" i="38"/>
  <c r="U107" i="38"/>
  <c r="Y107" i="38"/>
  <c r="AC107" i="38"/>
  <c r="AQ108" i="38"/>
  <c r="AE109" i="38"/>
  <c r="AI110" i="38"/>
  <c r="AK107" i="38"/>
  <c r="N214" i="38"/>
  <c r="R214" i="38"/>
  <c r="V214" i="38"/>
  <c r="Z214" i="38"/>
  <c r="AD214" i="38"/>
  <c r="AM216" i="38"/>
  <c r="AI217" i="38"/>
  <c r="M214" i="38"/>
  <c r="AQ218" i="38"/>
  <c r="AE221" i="38"/>
  <c r="AI224" i="38"/>
  <c r="AI287" i="38"/>
  <c r="AI303" i="38"/>
  <c r="AI346" i="38"/>
  <c r="AN345" i="38"/>
  <c r="AI350" i="38"/>
  <c r="AM353" i="38"/>
  <c r="AE355" i="38"/>
  <c r="AQ358" i="38"/>
  <c r="AE359" i="38"/>
  <c r="AQ360" i="38"/>
  <c r="AE363" i="38"/>
  <c r="AQ364" i="38"/>
  <c r="AM365" i="38"/>
  <c r="AM367" i="38"/>
  <c r="AM369" i="38"/>
  <c r="AQ370" i="38"/>
  <c r="AQ414" i="38"/>
  <c r="AQ430" i="38"/>
  <c r="AQ458" i="38"/>
  <c r="AQ474" i="38"/>
  <c r="AE477" i="38"/>
  <c r="AI478" i="38"/>
  <c r="AE479" i="38"/>
  <c r="AE480" i="38"/>
  <c r="AE481" i="38"/>
  <c r="AL485" i="38"/>
  <c r="AM488" i="38"/>
  <c r="AE505" i="38"/>
  <c r="AI506" i="38"/>
  <c r="AE507" i="38"/>
  <c r="AQ511" i="38"/>
  <c r="AI517" i="38"/>
  <c r="AE518" i="38"/>
  <c r="AQ523" i="38"/>
  <c r="AG541" i="38"/>
  <c r="O13" i="38"/>
  <c r="W13" i="38"/>
  <c r="M13" i="38"/>
  <c r="AM26" i="38"/>
  <c r="S13" i="38"/>
  <c r="AM22" i="38"/>
  <c r="AI22" i="38"/>
  <c r="AI25" i="38"/>
  <c r="AM28" i="38"/>
  <c r="K13" i="38"/>
  <c r="AA13" i="38"/>
  <c r="F21" i="38"/>
  <c r="J21" i="38" s="1"/>
  <c r="AQ53" i="38"/>
  <c r="AI18" i="38"/>
  <c r="U13" i="38"/>
  <c r="F15" i="38"/>
  <c r="H15" i="38" s="1"/>
  <c r="N13" i="38"/>
  <c r="AE17" i="38"/>
  <c r="Q13" i="38"/>
  <c r="AE18" i="38"/>
  <c r="AI57" i="38"/>
  <c r="F58" i="38"/>
  <c r="J58" i="38" s="1"/>
  <c r="AQ39" i="38"/>
  <c r="AQ43" i="38"/>
  <c r="AM44" i="38"/>
  <c r="AI45" i="38"/>
  <c r="AE46" i="38"/>
  <c r="AE50" i="38"/>
  <c r="AQ51" i="38"/>
  <c r="AQ60" i="38"/>
  <c r="AQ61" i="38"/>
  <c r="AE63" i="38"/>
  <c r="AQ68" i="38"/>
  <c r="AQ70" i="38"/>
  <c r="AE71" i="38"/>
  <c r="AQ72" i="38"/>
  <c r="AI75" i="38"/>
  <c r="AE76" i="38"/>
  <c r="AE78" i="38"/>
  <c r="AE80" i="38"/>
  <c r="AE82" i="38"/>
  <c r="AQ87" i="38"/>
  <c r="N89" i="38"/>
  <c r="V89" i="38"/>
  <c r="L89" i="38"/>
  <c r="P89" i="38"/>
  <c r="T89" i="38"/>
  <c r="X89" i="38"/>
  <c r="AE94" i="38"/>
  <c r="AQ95" i="38"/>
  <c r="AQ97" i="38"/>
  <c r="Z107" i="38"/>
  <c r="AM108" i="38"/>
  <c r="AQ109" i="38"/>
  <c r="AQ111" i="38"/>
  <c r="AM112" i="38"/>
  <c r="V164" i="38"/>
  <c r="AI29" i="38"/>
  <c r="AQ31" i="38"/>
  <c r="AQ35" i="38"/>
  <c r="R13" i="38"/>
  <c r="AH13" i="38"/>
  <c r="AI15" i="38"/>
  <c r="L13" i="38"/>
  <c r="X13" i="38"/>
  <c r="AE16" i="38"/>
  <c r="AL13" i="38"/>
  <c r="F17" i="38"/>
  <c r="H17" i="38" s="1"/>
  <c r="AQ17" i="38"/>
  <c r="F18" i="38"/>
  <c r="H18" i="38" s="1"/>
  <c r="AQ18" i="38"/>
  <c r="AI20" i="38"/>
  <c r="Y13" i="38"/>
  <c r="AE22" i="38"/>
  <c r="AI24" i="38"/>
  <c r="AE25" i="38"/>
  <c r="AM27" i="38"/>
  <c r="AI28" i="38"/>
  <c r="AI32" i="38"/>
  <c r="AE33" i="38"/>
  <c r="F34" i="38"/>
  <c r="J34" i="38" s="1"/>
  <c r="F38" i="38"/>
  <c r="J38" i="38" s="1"/>
  <c r="AI40" i="38"/>
  <c r="AE41" i="38"/>
  <c r="F42" i="38"/>
  <c r="H42" i="38" s="1"/>
  <c r="AM43" i="38"/>
  <c r="AI44" i="38"/>
  <c r="AE45" i="38"/>
  <c r="F46" i="38"/>
  <c r="J46" i="38" s="1"/>
  <c r="AI52" i="38"/>
  <c r="O47" i="38"/>
  <c r="AI56" i="38"/>
  <c r="AM58" i="38"/>
  <c r="AQ59" i="38"/>
  <c r="AM60" i="38"/>
  <c r="AQ63" i="38"/>
  <c r="AM66" i="38"/>
  <c r="AM68" i="38"/>
  <c r="AQ71" i="38"/>
  <c r="AQ73" i="38"/>
  <c r="AQ74" i="38"/>
  <c r="AE75" i="38"/>
  <c r="F76" i="38"/>
  <c r="AQ76" i="38"/>
  <c r="AQ77" i="38"/>
  <c r="F80" i="38"/>
  <c r="J80" i="38" s="1"/>
  <c r="AQ82" i="38"/>
  <c r="M83" i="38"/>
  <c r="U83" i="38"/>
  <c r="Y83" i="38"/>
  <c r="AC83" i="38"/>
  <c r="AQ84" i="38"/>
  <c r="AM85" i="38"/>
  <c r="O83" i="38"/>
  <c r="W83" i="38"/>
  <c r="AM87" i="38"/>
  <c r="AI88" i="38"/>
  <c r="K89" i="38"/>
  <c r="AQ90" i="38"/>
  <c r="AE91" i="38"/>
  <c r="Z89" i="38"/>
  <c r="AD89" i="38"/>
  <c r="AQ93" i="38"/>
  <c r="AQ94" i="38"/>
  <c r="AM95" i="38"/>
  <c r="AJ96" i="38"/>
  <c r="AM97" i="38"/>
  <c r="AP96" i="38"/>
  <c r="P96" i="38"/>
  <c r="T96" i="38"/>
  <c r="F101" i="38"/>
  <c r="H101" i="38" s="1"/>
  <c r="AI104" i="38"/>
  <c r="F105" i="38"/>
  <c r="H105" i="38" s="1"/>
  <c r="AE105" i="38"/>
  <c r="Z260" i="38"/>
  <c r="AM63" i="38"/>
  <c r="AI97" i="38"/>
  <c r="T107" i="38"/>
  <c r="AE108" i="38"/>
  <c r="F109" i="38"/>
  <c r="H109" i="38" s="1"/>
  <c r="AO107" i="38"/>
  <c r="AL118" i="38"/>
  <c r="AI337" i="38"/>
  <c r="AM355" i="38"/>
  <c r="AG107" i="38"/>
  <c r="F112" i="38"/>
  <c r="J112" i="38" s="1"/>
  <c r="AQ112" i="38"/>
  <c r="F117" i="38"/>
  <c r="J117" i="38" s="1"/>
  <c r="AQ117" i="38"/>
  <c r="F120" i="38"/>
  <c r="J120" i="38" s="1"/>
  <c r="AI122" i="38"/>
  <c r="AP118" i="38"/>
  <c r="AI124" i="38"/>
  <c r="F125" i="38"/>
  <c r="J125" i="38" s="1"/>
  <c r="AM126" i="38"/>
  <c r="AI127" i="38"/>
  <c r="F129" i="38"/>
  <c r="J129" i="38" s="1"/>
  <c r="AM130" i="38"/>
  <c r="AI131" i="38"/>
  <c r="D133" i="38"/>
  <c r="M133" i="38"/>
  <c r="Q133" i="38"/>
  <c r="U133" i="38"/>
  <c r="Y133" i="38"/>
  <c r="AC133" i="38"/>
  <c r="N133" i="38"/>
  <c r="R133" i="38"/>
  <c r="V133" i="38"/>
  <c r="Z133" i="38"/>
  <c r="AD133" i="38"/>
  <c r="AM135" i="38"/>
  <c r="F138" i="38"/>
  <c r="J138" i="38" s="1"/>
  <c r="AM139" i="38"/>
  <c r="F142" i="38"/>
  <c r="J142" i="38" s="1"/>
  <c r="AM143" i="38"/>
  <c r="F146" i="38"/>
  <c r="J146" i="38" s="1"/>
  <c r="AM147" i="38"/>
  <c r="AM152" i="38"/>
  <c r="AM154" i="38"/>
  <c r="AM156" i="38"/>
  <c r="AM158" i="38"/>
  <c r="AI167" i="38"/>
  <c r="AQ169" i="38"/>
  <c r="AI171" i="38"/>
  <c r="AQ173" i="38"/>
  <c r="AI175" i="38"/>
  <c r="AQ177" i="38"/>
  <c r="AI179" i="38"/>
  <c r="AQ181" i="38"/>
  <c r="AI183" i="38"/>
  <c r="F195" i="38"/>
  <c r="AQ195" i="38"/>
  <c r="AQ197" i="38"/>
  <c r="AL199" i="38"/>
  <c r="AM203" i="38"/>
  <c r="AK214" i="38"/>
  <c r="AQ221" i="38"/>
  <c r="AE228" i="38"/>
  <c r="AE232" i="38"/>
  <c r="AM238" i="38"/>
  <c r="AM242" i="38"/>
  <c r="F262" i="38"/>
  <c r="H262" i="38" s="1"/>
  <c r="AM263" i="38"/>
  <c r="F266" i="38"/>
  <c r="J266" i="38" s="1"/>
  <c r="F277" i="38"/>
  <c r="J277" i="38" s="1"/>
  <c r="F281" i="38"/>
  <c r="J281" i="38" s="1"/>
  <c r="AM287" i="38"/>
  <c r="F293" i="38"/>
  <c r="H293" i="38" s="1"/>
  <c r="AM303" i="38"/>
  <c r="F305" i="38"/>
  <c r="J305" i="38" s="1"/>
  <c r="F309" i="38"/>
  <c r="J309" i="38" s="1"/>
  <c r="AI311" i="38"/>
  <c r="AM321" i="38"/>
  <c r="AM325" i="38"/>
  <c r="AM333" i="38"/>
  <c r="F371" i="38"/>
  <c r="J371" i="38" s="1"/>
  <c r="F375" i="38"/>
  <c r="J375" i="38" s="1"/>
  <c r="F379" i="38"/>
  <c r="J379" i="38" s="1"/>
  <c r="F399" i="38"/>
  <c r="J399" i="38" s="1"/>
  <c r="F403" i="38"/>
  <c r="J403" i="38" s="1"/>
  <c r="AE414" i="38"/>
  <c r="AE430" i="38"/>
  <c r="AE458" i="38"/>
  <c r="AE114" i="38"/>
  <c r="AM117" i="38"/>
  <c r="AI126" i="38"/>
  <c r="AD164" i="38"/>
  <c r="AE167" i="38"/>
  <c r="AM169" i="38"/>
  <c r="AE171" i="38"/>
  <c r="AM173" i="38"/>
  <c r="AE175" i="38"/>
  <c r="AM177" i="38"/>
  <c r="AE179" i="38"/>
  <c r="AM181" i="38"/>
  <c r="AE183" i="38"/>
  <c r="AM185" i="38"/>
  <c r="AE187" i="38"/>
  <c r="AM189" i="38"/>
  <c r="AI203" i="38"/>
  <c r="W207" i="38"/>
  <c r="AA207" i="38"/>
  <c r="AI210" i="38"/>
  <c r="AQ212" i="38"/>
  <c r="AM221" i="38"/>
  <c r="AQ228" i="38"/>
  <c r="AQ230" i="38"/>
  <c r="AQ232" i="38"/>
  <c r="AI233" i="38"/>
  <c r="AI238" i="38"/>
  <c r="AI242" i="38"/>
  <c r="Z243" i="38"/>
  <c r="AE244" i="38"/>
  <c r="AE248" i="38"/>
  <c r="AM252" i="38"/>
  <c r="AH328" i="38"/>
  <c r="AI333" i="38"/>
  <c r="F65" i="38"/>
  <c r="J65" i="38" s="1"/>
  <c r="F69" i="38"/>
  <c r="H69" i="38" s="1"/>
  <c r="AI71" i="38"/>
  <c r="AE72" i="38"/>
  <c r="F73" i="38"/>
  <c r="AM75" i="38"/>
  <c r="F79" i="38"/>
  <c r="H79" i="38" s="1"/>
  <c r="AI80" i="38"/>
  <c r="AI82" i="38"/>
  <c r="AK83" i="38"/>
  <c r="AE87" i="38"/>
  <c r="Q89" i="38"/>
  <c r="Y89" i="38"/>
  <c r="AQ91" i="38"/>
  <c r="AM94" i="38"/>
  <c r="F95" i="38"/>
  <c r="J95" i="38" s="1"/>
  <c r="AI95" i="38"/>
  <c r="K96" i="38"/>
  <c r="O96" i="38"/>
  <c r="S96" i="38"/>
  <c r="W96" i="38"/>
  <c r="AA96" i="38"/>
  <c r="F99" i="38"/>
  <c r="H99" i="38" s="1"/>
  <c r="AM100" i="38"/>
  <c r="AO96" i="38"/>
  <c r="AI101" i="38"/>
  <c r="AE102" i="38"/>
  <c r="Z96" i="38"/>
  <c r="AE104" i="38"/>
  <c r="AQ105" i="38"/>
  <c r="AI117" i="38"/>
  <c r="N118" i="38"/>
  <c r="R118" i="38"/>
  <c r="V118" i="38"/>
  <c r="Z118" i="38"/>
  <c r="AD118" i="38"/>
  <c r="AO118" i="38"/>
  <c r="AI120" i="38"/>
  <c r="AQ124" i="38"/>
  <c r="AE126" i="38"/>
  <c r="F127" i="38"/>
  <c r="J127" i="38" s="1"/>
  <c r="AM128" i="38"/>
  <c r="AI129" i="38"/>
  <c r="AE130" i="38"/>
  <c r="F131" i="38"/>
  <c r="J131" i="38" s="1"/>
  <c r="AQ131" i="38"/>
  <c r="K133" i="38"/>
  <c r="W133" i="38"/>
  <c r="AI136" i="38"/>
  <c r="AI138" i="38"/>
  <c r="AI140" i="38"/>
  <c r="F141" i="38"/>
  <c r="H141" i="38" s="1"/>
  <c r="AI142" i="38"/>
  <c r="AI144" i="38"/>
  <c r="F145" i="38"/>
  <c r="J145" i="38" s="1"/>
  <c r="AI146" i="38"/>
  <c r="F153" i="38"/>
  <c r="H153" i="38" s="1"/>
  <c r="Y149" i="38"/>
  <c r="AQ153" i="38"/>
  <c r="AI155" i="38"/>
  <c r="AQ157" i="38"/>
  <c r="F161" i="38"/>
  <c r="J161" i="38" s="1"/>
  <c r="AQ161" i="38"/>
  <c r="AE203" i="38"/>
  <c r="K207" i="38"/>
  <c r="AC214" i="38"/>
  <c r="AI221" i="38"/>
  <c r="F225" i="38"/>
  <c r="J225" i="38" s="1"/>
  <c r="F229" i="38"/>
  <c r="H229" i="38" s="1"/>
  <c r="AJ235" i="38"/>
  <c r="AE238" i="38"/>
  <c r="F240" i="38"/>
  <c r="H240" i="38" s="1"/>
  <c r="AE242" i="38"/>
  <c r="AQ244" i="38"/>
  <c r="M243" i="38"/>
  <c r="Q243" i="38"/>
  <c r="U243" i="38"/>
  <c r="Y243" i="38"/>
  <c r="AC243" i="38"/>
  <c r="AQ248" i="38"/>
  <c r="AI249" i="38"/>
  <c r="AI252" i="38"/>
  <c r="AM253" i="38"/>
  <c r="AE259" i="38"/>
  <c r="AQ271" i="38"/>
  <c r="AO267" i="38"/>
  <c r="AM273" i="38"/>
  <c r="AE274" i="38"/>
  <c r="AE278" i="38"/>
  <c r="AQ279" i="38"/>
  <c r="AI282" i="38"/>
  <c r="F284" i="38"/>
  <c r="H284" i="38" s="1"/>
  <c r="AM284" i="38"/>
  <c r="AE287" i="38"/>
  <c r="AM289" i="38"/>
  <c r="AQ291" i="38"/>
  <c r="AM294" i="38"/>
  <c r="AM298" i="38"/>
  <c r="F300" i="38"/>
  <c r="J300" i="38" s="1"/>
  <c r="AM300" i="38"/>
  <c r="AE303" i="38"/>
  <c r="AM305" i="38"/>
  <c r="AQ307" i="38"/>
  <c r="R328" i="38"/>
  <c r="AI331" i="38"/>
  <c r="AI332" i="38"/>
  <c r="AE333" i="38"/>
  <c r="AI334" i="38"/>
  <c r="AM337" i="38"/>
  <c r="AM338" i="38"/>
  <c r="AE340" i="38"/>
  <c r="AE341" i="38"/>
  <c r="AE346" i="38"/>
  <c r="AM348" i="38"/>
  <c r="AE350" i="38"/>
  <c r="F351" i="38"/>
  <c r="H351" i="38" s="1"/>
  <c r="AM352" i="38"/>
  <c r="AI353" i="38"/>
  <c r="AQ355" i="38"/>
  <c r="AM370" i="38"/>
  <c r="AM414" i="38"/>
  <c r="AM430" i="38"/>
  <c r="AM458" i="38"/>
  <c r="F411" i="38"/>
  <c r="J411" i="38" s="1"/>
  <c r="F415" i="38"/>
  <c r="H415" i="38" s="1"/>
  <c r="F419" i="38"/>
  <c r="H419" i="38" s="1"/>
  <c r="F423" i="38"/>
  <c r="H423" i="38" s="1"/>
  <c r="F427" i="38"/>
  <c r="H427" i="38" s="1"/>
  <c r="F431" i="38"/>
  <c r="J431" i="38" s="1"/>
  <c r="F435" i="38"/>
  <c r="H435" i="38" s="1"/>
  <c r="AE442" i="38"/>
  <c r="F443" i="38"/>
  <c r="J443" i="38" s="1"/>
  <c r="AE446" i="38"/>
  <c r="F447" i="38"/>
  <c r="J447" i="38" s="1"/>
  <c r="AQ447" i="38"/>
  <c r="AE450" i="38"/>
  <c r="F455" i="38"/>
  <c r="J455" i="38" s="1"/>
  <c r="F462" i="38"/>
  <c r="J462" i="38" s="1"/>
  <c r="Q500" i="38"/>
  <c r="AE508" i="38"/>
  <c r="T509" i="38"/>
  <c r="AM513" i="38"/>
  <c r="AM514" i="38"/>
  <c r="AE516" i="38"/>
  <c r="AI518" i="38"/>
  <c r="AE519" i="38"/>
  <c r="F520" i="38"/>
  <c r="J520" i="38" s="1"/>
  <c r="AM522" i="38"/>
  <c r="AE524" i="38"/>
  <c r="AM543" i="38"/>
  <c r="AI544" i="38"/>
  <c r="AM547" i="38"/>
  <c r="AM551" i="38"/>
  <c r="AI552" i="38"/>
  <c r="AM555" i="38"/>
  <c r="AH560" i="38"/>
  <c r="Z560" i="38"/>
  <c r="AE564" i="38"/>
  <c r="F565" i="38"/>
  <c r="J565" i="38" s="1"/>
  <c r="AI355" i="38"/>
  <c r="AQ367" i="38"/>
  <c r="F370" i="38"/>
  <c r="J370" i="38" s="1"/>
  <c r="AQ393" i="38"/>
  <c r="AI409" i="38"/>
  <c r="AE410" i="38"/>
  <c r="AI425" i="38"/>
  <c r="AI429" i="38"/>
  <c r="AM436" i="38"/>
  <c r="AM463" i="38"/>
  <c r="F465" i="38"/>
  <c r="H465" i="38" s="1"/>
  <c r="AI488" i="38"/>
  <c r="R489" i="38"/>
  <c r="Z489" i="38"/>
  <c r="AE490" i="38"/>
  <c r="AM494" i="38"/>
  <c r="AE496" i="38"/>
  <c r="AM498" i="38"/>
  <c r="AE506" i="38"/>
  <c r="AE543" i="38"/>
  <c r="AE551" i="38"/>
  <c r="AE371" i="38"/>
  <c r="F372" i="38"/>
  <c r="H372" i="38" s="1"/>
  <c r="AI374" i="38"/>
  <c r="AE375" i="38"/>
  <c r="F376" i="38"/>
  <c r="J376" i="38" s="1"/>
  <c r="AI378" i="38"/>
  <c r="AE379" i="38"/>
  <c r="F380" i="38"/>
  <c r="H380" i="38" s="1"/>
  <c r="AI382" i="38"/>
  <c r="AI385" i="38"/>
  <c r="AM388" i="38"/>
  <c r="AM391" i="38"/>
  <c r="AQ394" i="38"/>
  <c r="AI402" i="38"/>
  <c r="AE403" i="38"/>
  <c r="F404" i="38"/>
  <c r="J404" i="38" s="1"/>
  <c r="AM406" i="38"/>
  <c r="AE408" i="38"/>
  <c r="AQ410" i="38"/>
  <c r="F412" i="38"/>
  <c r="J412" i="38" s="1"/>
  <c r="AE413" i="38"/>
  <c r="AE415" i="38"/>
  <c r="AI418" i="38"/>
  <c r="AE429" i="38"/>
  <c r="F432" i="38"/>
  <c r="AE433" i="38"/>
  <c r="AI434" i="38"/>
  <c r="AE435" i="38"/>
  <c r="AI450" i="38"/>
  <c r="AE457" i="38"/>
  <c r="Z459" i="38"/>
  <c r="AQ460" i="38"/>
  <c r="AI461" i="38"/>
  <c r="AP459" i="38"/>
  <c r="AI462" i="38"/>
  <c r="AL459" i="38"/>
  <c r="F463" i="38"/>
  <c r="AI463" i="38"/>
  <c r="AM464" i="38"/>
  <c r="AP467" i="38"/>
  <c r="AM469" i="38"/>
  <c r="AI494" i="38"/>
  <c r="AE495" i="38"/>
  <c r="F496" i="38"/>
  <c r="H496" i="38" s="1"/>
  <c r="AI508" i="38"/>
  <c r="AJ527" i="38"/>
  <c r="AI530" i="38"/>
  <c r="AQ531" i="38"/>
  <c r="AI533" i="38"/>
  <c r="AE534" i="38"/>
  <c r="F535" i="38"/>
  <c r="J535" i="38" s="1"/>
  <c r="AE535" i="38"/>
  <c r="AM536" i="38"/>
  <c r="AI537" i="38"/>
  <c r="AE538" i="38"/>
  <c r="F539" i="38"/>
  <c r="J539" i="38" s="1"/>
  <c r="L541" i="38"/>
  <c r="P541" i="38"/>
  <c r="T541" i="38"/>
  <c r="X541" i="38"/>
  <c r="AL541" i="38"/>
  <c r="AQ543" i="38"/>
  <c r="AM545" i="38"/>
  <c r="AQ547" i="38"/>
  <c r="F548" i="38"/>
  <c r="H548" i="38" s="1"/>
  <c r="AM548" i="38"/>
  <c r="AQ551" i="38"/>
  <c r="AQ555" i="38"/>
  <c r="AM558" i="38"/>
  <c r="AE559" i="38"/>
  <c r="AF107" i="38"/>
  <c r="AI108" i="38"/>
  <c r="AE166" i="38"/>
  <c r="AG164" i="38"/>
  <c r="AL164" i="38"/>
  <c r="AI169" i="38"/>
  <c r="AE170" i="38"/>
  <c r="AI173" i="38"/>
  <c r="AE174" i="38"/>
  <c r="AI177" i="38"/>
  <c r="AE178" i="38"/>
  <c r="AI181" i="38"/>
  <c r="AE182" i="38"/>
  <c r="AI185" i="38"/>
  <c r="AE186" i="38"/>
  <c r="AI189" i="38"/>
  <c r="AE193" i="38"/>
  <c r="AQ194" i="38"/>
  <c r="AM197" i="38"/>
  <c r="AE211" i="38"/>
  <c r="F212" i="38"/>
  <c r="J212" i="38" s="1"/>
  <c r="AI216" i="38"/>
  <c r="AE217" i="38"/>
  <c r="F218" i="38"/>
  <c r="J218" i="38" s="1"/>
  <c r="Z223" i="38"/>
  <c r="AE224" i="38"/>
  <c r="AM225" i="38"/>
  <c r="AM226" i="38"/>
  <c r="AM228" i="38"/>
  <c r="AM230" i="38"/>
  <c r="AM232" i="38"/>
  <c r="L235" i="38"/>
  <c r="AG235" i="38"/>
  <c r="AI239" i="38"/>
  <c r="AL243" i="38"/>
  <c r="AM248" i="38"/>
  <c r="AE252" i="38"/>
  <c r="AI253" i="38"/>
  <c r="AQ255" i="38"/>
  <c r="AM257" i="38"/>
  <c r="AE258" i="38"/>
  <c r="AQ262" i="38"/>
  <c r="AI277" i="38"/>
  <c r="F283" i="38"/>
  <c r="H283" i="38" s="1"/>
  <c r="AI286" i="38"/>
  <c r="AI293" i="38"/>
  <c r="AI298" i="38"/>
  <c r="AQ299" i="38"/>
  <c r="AI302" i="38"/>
  <c r="AE100" i="38"/>
  <c r="AM104" i="38"/>
  <c r="AI105" i="38"/>
  <c r="AM109" i="38"/>
  <c r="F110" i="38"/>
  <c r="J110" i="38" s="1"/>
  <c r="AI112" i="38"/>
  <c r="AQ114" i="38"/>
  <c r="F119" i="38"/>
  <c r="J119" i="38" s="1"/>
  <c r="M118" i="38"/>
  <c r="AC118" i="38"/>
  <c r="AM120" i="38"/>
  <c r="O118" i="38"/>
  <c r="W118" i="38"/>
  <c r="AE122" i="38"/>
  <c r="Q118" i="38"/>
  <c r="Y118" i="38"/>
  <c r="AE124" i="38"/>
  <c r="AI130" i="38"/>
  <c r="AE131" i="38"/>
  <c r="F132" i="38"/>
  <c r="H132" i="38" s="1"/>
  <c r="AI139" i="38"/>
  <c r="AI143" i="38"/>
  <c r="AI147" i="38"/>
  <c r="U149" i="38"/>
  <c r="AC149" i="38"/>
  <c r="AO149" i="38"/>
  <c r="AE157" i="38"/>
  <c r="F158" i="38"/>
  <c r="J158" i="38" s="1"/>
  <c r="AI158" i="38"/>
  <c r="F159" i="38"/>
  <c r="AM159" i="38"/>
  <c r="AM160" i="38"/>
  <c r="AM162" i="38"/>
  <c r="AQ163" i="38"/>
  <c r="AH164" i="38"/>
  <c r="AQ166" i="38"/>
  <c r="R164" i="38"/>
  <c r="AQ168" i="38"/>
  <c r="AE169" i="38"/>
  <c r="F170" i="38"/>
  <c r="H170" i="38" s="1"/>
  <c r="AQ170" i="38"/>
  <c r="AQ172" i="38"/>
  <c r="AE173" i="38"/>
  <c r="F174" i="38"/>
  <c r="J174" i="38" s="1"/>
  <c r="AQ174" i="38"/>
  <c r="AQ176" i="38"/>
  <c r="AE177" i="38"/>
  <c r="F178" i="38"/>
  <c r="H178" i="38" s="1"/>
  <c r="AQ178" i="38"/>
  <c r="AQ180" i="38"/>
  <c r="AE181" i="38"/>
  <c r="F182" i="38"/>
  <c r="J182" i="38" s="1"/>
  <c r="AQ182" i="38"/>
  <c r="AQ184" i="38"/>
  <c r="AE185" i="38"/>
  <c r="F186" i="38"/>
  <c r="H186" i="38" s="1"/>
  <c r="AQ186" i="38"/>
  <c r="AQ188" i="38"/>
  <c r="AE189" i="38"/>
  <c r="F194" i="38"/>
  <c r="H194" i="38" s="1"/>
  <c r="AM194" i="38"/>
  <c r="AI197" i="38"/>
  <c r="AG199" i="38"/>
  <c r="AM200" i="38"/>
  <c r="Q199" i="38"/>
  <c r="U199" i="38"/>
  <c r="Y199" i="38"/>
  <c r="Y190" i="38" s="1"/>
  <c r="AQ201" i="38"/>
  <c r="V199" i="38"/>
  <c r="AM202" i="38"/>
  <c r="W199" i="38"/>
  <c r="AM204" i="38"/>
  <c r="AQ205" i="38"/>
  <c r="AM206" i="38"/>
  <c r="O207" i="38"/>
  <c r="F211" i="38"/>
  <c r="H211" i="38" s="1"/>
  <c r="AQ211" i="38"/>
  <c r="P214" i="38"/>
  <c r="X214" i="38"/>
  <c r="AI215" i="38"/>
  <c r="AL214" i="38"/>
  <c r="F216" i="38"/>
  <c r="H216" i="38" s="1"/>
  <c r="U214" i="38"/>
  <c r="AE216" i="38"/>
  <c r="AQ217" i="38"/>
  <c r="AF214" i="38"/>
  <c r="AI219" i="38"/>
  <c r="F220" i="38"/>
  <c r="H220" i="38" s="1"/>
  <c r="AI225" i="38"/>
  <c r="AI228" i="38"/>
  <c r="AM229" i="38"/>
  <c r="AI232" i="38"/>
  <c r="AQ234" i="38"/>
  <c r="AQ237" i="38"/>
  <c r="K235" i="38"/>
  <c r="O235" i="38"/>
  <c r="S235" i="38"/>
  <c r="W235" i="38"/>
  <c r="AA235" i="38"/>
  <c r="AM241" i="38"/>
  <c r="AH243" i="38"/>
  <c r="AI248" i="38"/>
  <c r="AM251" i="38"/>
  <c r="AQ252" i="38"/>
  <c r="F254" i="38"/>
  <c r="J254" i="38" s="1"/>
  <c r="AQ254" i="38"/>
  <c r="AM255" i="38"/>
  <c r="AI256" i="38"/>
  <c r="F258" i="38"/>
  <c r="J258" i="38" s="1"/>
  <c r="AQ258" i="38"/>
  <c r="AQ261" i="38"/>
  <c r="AE264" i="38"/>
  <c r="AQ265" i="38"/>
  <c r="Y267" i="38"/>
  <c r="AM274" i="38"/>
  <c r="AM278" i="38"/>
  <c r="AQ282" i="38"/>
  <c r="AE286" i="38"/>
  <c r="S267" i="38"/>
  <c r="AE290" i="38"/>
  <c r="AI291" i="38"/>
  <c r="AE292" i="38"/>
  <c r="AE297" i="38"/>
  <c r="AE302" i="38"/>
  <c r="AE306" i="38"/>
  <c r="AI307" i="38"/>
  <c r="AE308" i="38"/>
  <c r="AE309" i="38"/>
  <c r="AQ185" i="38"/>
  <c r="AI187" i="38"/>
  <c r="AQ189" i="38"/>
  <c r="AM193" i="38"/>
  <c r="AO191" i="38"/>
  <c r="AE195" i="38"/>
  <c r="F196" i="38"/>
  <c r="H196" i="38" s="1"/>
  <c r="AM201" i="38"/>
  <c r="F204" i="38"/>
  <c r="J204" i="38" s="1"/>
  <c r="AM205" i="38"/>
  <c r="L207" i="38"/>
  <c r="T207" i="38"/>
  <c r="X207" i="38"/>
  <c r="AE208" i="38"/>
  <c r="AG207" i="38"/>
  <c r="AL207" i="38"/>
  <c r="M207" i="38"/>
  <c r="Q207" i="38"/>
  <c r="U207" i="38"/>
  <c r="Y207" i="38"/>
  <c r="AC207" i="38"/>
  <c r="AM210" i="38"/>
  <c r="AM211" i="38"/>
  <c r="AQ216" i="38"/>
  <c r="AM217" i="38"/>
  <c r="AI229" i="38"/>
  <c r="AE231" i="38"/>
  <c r="AM233" i="38"/>
  <c r="AM234" i="38"/>
  <c r="N235" i="38"/>
  <c r="R235" i="38"/>
  <c r="V235" i="38"/>
  <c r="Z235" i="38"/>
  <c r="AD235" i="38"/>
  <c r="AM236" i="38"/>
  <c r="AO235" i="38"/>
  <c r="AM240" i="38"/>
  <c r="N243" i="38"/>
  <c r="V243" i="38"/>
  <c r="AM249" i="38"/>
  <c r="AM250" i="38"/>
  <c r="F253" i="38"/>
  <c r="J253" i="38" s="1"/>
  <c r="AM254" i="38"/>
  <c r="AI259" i="38"/>
  <c r="AM261" i="38"/>
  <c r="AE263" i="38"/>
  <c r="F264" i="38"/>
  <c r="H264" i="38" s="1"/>
  <c r="AI274" i="38"/>
  <c r="AE275" i="38"/>
  <c r="F276" i="38"/>
  <c r="H276" i="38" s="1"/>
  <c r="AQ285" i="38"/>
  <c r="F288" i="38"/>
  <c r="J288" i="38" s="1"/>
  <c r="AQ290" i="38"/>
  <c r="AE291" i="38"/>
  <c r="AQ294" i="38"/>
  <c r="AQ296" i="38"/>
  <c r="AQ301" i="38"/>
  <c r="F304" i="38"/>
  <c r="H304" i="38" s="1"/>
  <c r="AQ306" i="38"/>
  <c r="AE307" i="38"/>
  <c r="AQ309" i="38"/>
  <c r="AE320" i="38"/>
  <c r="AI321" i="38"/>
  <c r="AE324" i="38"/>
  <c r="AI325" i="38"/>
  <c r="AE326" i="38"/>
  <c r="F330" i="38"/>
  <c r="J330" i="38" s="1"/>
  <c r="AQ331" i="38"/>
  <c r="AQ336" i="38"/>
  <c r="AE337" i="38"/>
  <c r="F338" i="38"/>
  <c r="J338" i="38" s="1"/>
  <c r="AM341" i="38"/>
  <c r="F342" i="38"/>
  <c r="J342" i="38" s="1"/>
  <c r="F346" i="38"/>
  <c r="J346" i="38" s="1"/>
  <c r="AQ346" i="38"/>
  <c r="AI348" i="38"/>
  <c r="F350" i="38"/>
  <c r="J350" i="38" s="1"/>
  <c r="AQ350" i="38"/>
  <c r="AI356" i="38"/>
  <c r="AE357" i="38"/>
  <c r="F358" i="38"/>
  <c r="H358" i="38" s="1"/>
  <c r="AM359" i="38"/>
  <c r="AE361" i="38"/>
  <c r="F362" i="38"/>
  <c r="H362" i="38" s="1"/>
  <c r="AI366" i="38"/>
  <c r="AE367" i="38"/>
  <c r="AI368" i="38"/>
  <c r="AQ372" i="38"/>
  <c r="AE373" i="38"/>
  <c r="AQ374" i="38"/>
  <c r="AM376" i="38"/>
  <c r="AE377" i="38"/>
  <c r="AQ378" i="38"/>
  <c r="AE381" i="38"/>
  <c r="AQ382" i="38"/>
  <c r="AG383" i="38"/>
  <c r="AL383" i="38"/>
  <c r="AQ386" i="38"/>
  <c r="AQ387" i="38"/>
  <c r="AE388" i="38"/>
  <c r="AQ390" i="38"/>
  <c r="AI394" i="38"/>
  <c r="AE395" i="38"/>
  <c r="F396" i="38"/>
  <c r="J396" i="38" s="1"/>
  <c r="AE396" i="38"/>
  <c r="AQ402" i="38"/>
  <c r="AM405" i="38"/>
  <c r="AE406" i="38"/>
  <c r="AM407" i="38"/>
  <c r="AI410" i="38"/>
  <c r="AM411" i="38"/>
  <c r="AM416" i="38"/>
  <c r="AQ418" i="38"/>
  <c r="AM420" i="38"/>
  <c r="AM425" i="38"/>
  <c r="AM427" i="38"/>
  <c r="AQ432" i="38"/>
  <c r="AQ434" i="38"/>
  <c r="AQ436" i="38"/>
  <c r="AE437" i="38"/>
  <c r="AE441" i="38"/>
  <c r="AM445" i="38"/>
  <c r="AM449" i="38"/>
  <c r="AQ450" i="38"/>
  <c r="AM453" i="38"/>
  <c r="AM455" i="38"/>
  <c r="AN467" i="38"/>
  <c r="F314" i="38"/>
  <c r="J314" i="38" s="1"/>
  <c r="AQ316" i="38"/>
  <c r="F318" i="38"/>
  <c r="H318" i="38" s="1"/>
  <c r="AQ318" i="38"/>
  <c r="AQ319" i="38"/>
  <c r="AQ320" i="38"/>
  <c r="AE321" i="38"/>
  <c r="F322" i="38"/>
  <c r="H322" i="38" s="1"/>
  <c r="AQ322" i="38"/>
  <c r="AQ323" i="38"/>
  <c r="AQ324" i="38"/>
  <c r="AE325" i="38"/>
  <c r="AR325" i="38" s="1"/>
  <c r="F326" i="38"/>
  <c r="J326" i="38" s="1"/>
  <c r="AM330" i="38"/>
  <c r="AM335" i="38"/>
  <c r="AQ337" i="38"/>
  <c r="AI341" i="38"/>
  <c r="V328" i="38"/>
  <c r="AQ342" i="38"/>
  <c r="AI343" i="38"/>
  <c r="AI344" i="38"/>
  <c r="AM346" i="38"/>
  <c r="AM350" i="38"/>
  <c r="AE354" i="38"/>
  <c r="AE356" i="38"/>
  <c r="AI359" i="38"/>
  <c r="AE360" i="38"/>
  <c r="AI363" i="38"/>
  <c r="AM374" i="38"/>
  <c r="AM378" i="38"/>
  <c r="AM382" i="38"/>
  <c r="AM385" i="38"/>
  <c r="AQ388" i="38"/>
  <c r="F391" i="38"/>
  <c r="H391" i="38" s="1"/>
  <c r="AQ392" i="38"/>
  <c r="AE394" i="38"/>
  <c r="F395" i="38"/>
  <c r="J395" i="38" s="1"/>
  <c r="AQ395" i="38"/>
  <c r="AM402" i="38"/>
  <c r="AI404" i="38"/>
  <c r="AQ406" i="38"/>
  <c r="AI411" i="38"/>
  <c r="F413" i="38"/>
  <c r="AI415" i="38"/>
  <c r="F417" i="38"/>
  <c r="H417" i="38" s="1"/>
  <c r="AM418" i="38"/>
  <c r="F421" i="38"/>
  <c r="J421" i="38" s="1"/>
  <c r="AM422" i="38"/>
  <c r="AI424" i="38"/>
  <c r="F425" i="38"/>
  <c r="H425" i="38" s="1"/>
  <c r="AQ426" i="38"/>
  <c r="F433" i="38"/>
  <c r="J433" i="38" s="1"/>
  <c r="AM434" i="38"/>
  <c r="F437" i="38"/>
  <c r="H437" i="38" s="1"/>
  <c r="AM438" i="38"/>
  <c r="AI440" i="38"/>
  <c r="F441" i="38"/>
  <c r="H441" i="38" s="1"/>
  <c r="AM442" i="38"/>
  <c r="AI445" i="38"/>
  <c r="AM446" i="38"/>
  <c r="AM450" i="38"/>
  <c r="AI451" i="38"/>
  <c r="AI452" i="38"/>
  <c r="F453" i="38"/>
  <c r="H453" i="38" s="1"/>
  <c r="AI453" i="38"/>
  <c r="AM454" i="38"/>
  <c r="AE460" i="38"/>
  <c r="AM465" i="38"/>
  <c r="F471" i="38"/>
  <c r="H471" i="38" s="1"/>
  <c r="AQ472" i="38"/>
  <c r="AM474" i="38"/>
  <c r="AQ477" i="38"/>
  <c r="AE478" i="38"/>
  <c r="AH489" i="38"/>
  <c r="AI490" i="38"/>
  <c r="AQ508" i="38"/>
  <c r="V459" i="38"/>
  <c r="AM508" i="38"/>
  <c r="V312" i="38"/>
  <c r="AQ313" i="38"/>
  <c r="AP328" i="38"/>
  <c r="AE332" i="38"/>
  <c r="AE336" i="38"/>
  <c r="AQ341" i="38"/>
  <c r="X345" i="38"/>
  <c r="R345" i="38"/>
  <c r="AI351" i="38"/>
  <c r="AI357" i="38"/>
  <c r="AQ359" i="38"/>
  <c r="AM362" i="38"/>
  <c r="AM364" i="38"/>
  <c r="AI367" i="38"/>
  <c r="AM368" i="38"/>
  <c r="AI369" i="38"/>
  <c r="AI373" i="38"/>
  <c r="AE374" i="38"/>
  <c r="AI377" i="38"/>
  <c r="AE378" i="38"/>
  <c r="AI381" i="38"/>
  <c r="AE382" i="38"/>
  <c r="AI384" i="38"/>
  <c r="AI388" i="38"/>
  <c r="V389" i="38"/>
  <c r="Z389" i="38"/>
  <c r="AE390" i="38"/>
  <c r="AI391" i="38"/>
  <c r="AM394" i="38"/>
  <c r="AQ400" i="38"/>
  <c r="K398" i="38"/>
  <c r="AA398" i="38"/>
  <c r="AQ401" i="38"/>
  <c r="AE402" i="38"/>
  <c r="AQ403" i="38"/>
  <c r="AI406" i="38"/>
  <c r="AQ407" i="38"/>
  <c r="AM410" i="38"/>
  <c r="AQ412" i="38"/>
  <c r="AQ417" i="38"/>
  <c r="AE418" i="38"/>
  <c r="AQ419" i="38"/>
  <c r="AQ421" i="38"/>
  <c r="AE422" i="38"/>
  <c r="AQ423" i="38"/>
  <c r="AI426" i="38"/>
  <c r="AQ428" i="38"/>
  <c r="AE432" i="38"/>
  <c r="AQ433" i="38"/>
  <c r="AE434" i="38"/>
  <c r="AQ449" i="38"/>
  <c r="AQ456" i="38"/>
  <c r="AM460" i="38"/>
  <c r="AE461" i="38"/>
  <c r="AI475" i="38"/>
  <c r="AM478" i="38"/>
  <c r="AP489" i="38"/>
  <c r="AQ490" i="38"/>
  <c r="D485" i="38"/>
  <c r="M485" i="38"/>
  <c r="Q485" i="38"/>
  <c r="U485" i="38"/>
  <c r="Y485" i="38"/>
  <c r="AH485" i="38"/>
  <c r="AE487" i="38"/>
  <c r="K489" i="38"/>
  <c r="O489" i="38"/>
  <c r="W489" i="38"/>
  <c r="AA489" i="38"/>
  <c r="AE493" i="38"/>
  <c r="AQ505" i="38"/>
  <c r="AL509" i="38"/>
  <c r="O509" i="38"/>
  <c r="AQ520" i="38"/>
  <c r="AI522" i="38"/>
  <c r="AE530" i="38"/>
  <c r="AM532" i="38"/>
  <c r="AQ535" i="38"/>
  <c r="AH541" i="38"/>
  <c r="AP541" i="38"/>
  <c r="AI546" i="38"/>
  <c r="F555" i="38"/>
  <c r="J555" i="38" s="1"/>
  <c r="AQ559" i="38"/>
  <c r="AN560" i="38"/>
  <c r="AO560" i="38"/>
  <c r="AI457" i="38"/>
  <c r="AI460" i="38"/>
  <c r="AQ466" i="38"/>
  <c r="L467" i="38"/>
  <c r="T467" i="38"/>
  <c r="X467" i="38"/>
  <c r="AB467" i="38"/>
  <c r="AL467" i="38"/>
  <c r="F469" i="38"/>
  <c r="J469" i="38" s="1"/>
  <c r="AI469" i="38"/>
  <c r="AM471" i="38"/>
  <c r="AI474" i="38"/>
  <c r="F475" i="38"/>
  <c r="J475" i="38" s="1"/>
  <c r="AM476" i="38"/>
  <c r="AQ478" i="38"/>
  <c r="N485" i="38"/>
  <c r="R485" i="38"/>
  <c r="V485" i="38"/>
  <c r="Z485" i="38"/>
  <c r="AD485" i="38"/>
  <c r="AJ485" i="38"/>
  <c r="AQ486" i="38"/>
  <c r="AF485" i="38"/>
  <c r="AQ487" i="38"/>
  <c r="L485" i="38"/>
  <c r="P485" i="38"/>
  <c r="X485" i="38"/>
  <c r="F491" i="38"/>
  <c r="J491" i="38" s="1"/>
  <c r="AQ493" i="38"/>
  <c r="AE494" i="38"/>
  <c r="F495" i="38"/>
  <c r="J495" i="38" s="1"/>
  <c r="AQ497" i="38"/>
  <c r="AE498" i="38"/>
  <c r="AG500" i="38"/>
  <c r="AQ506" i="38"/>
  <c r="AI512" i="38"/>
  <c r="AP509" i="38"/>
  <c r="AM516" i="38"/>
  <c r="AE522" i="38"/>
  <c r="F523" i="38"/>
  <c r="H523" i="38" s="1"/>
  <c r="AM524" i="38"/>
  <c r="L527" i="38"/>
  <c r="T527" i="38"/>
  <c r="X527" i="38"/>
  <c r="AB527" i="38"/>
  <c r="F529" i="38"/>
  <c r="H529" i="38" s="1"/>
  <c r="AQ530" i="38"/>
  <c r="F534" i="38"/>
  <c r="H534" i="38" s="1"/>
  <c r="AM535" i="38"/>
  <c r="AM540" i="38"/>
  <c r="N541" i="38"/>
  <c r="R541" i="38"/>
  <c r="V541" i="38"/>
  <c r="Z541" i="38"/>
  <c r="AD541" i="38"/>
  <c r="AE545" i="38"/>
  <c r="AE550" i="38"/>
  <c r="AI555" i="38"/>
  <c r="AE556" i="38"/>
  <c r="AQ557" i="38"/>
  <c r="AM559" i="38"/>
  <c r="N560" i="38"/>
  <c r="V560" i="38"/>
  <c r="AD560" i="38"/>
  <c r="AJ560" i="38"/>
  <c r="AQ564" i="38"/>
  <c r="AI481" i="38"/>
  <c r="AI483" i="38"/>
  <c r="AI484" i="38"/>
  <c r="AQ488" i="38"/>
  <c r="F490" i="38"/>
  <c r="H490" i="38" s="1"/>
  <c r="AI492" i="38"/>
  <c r="AQ494" i="38"/>
  <c r="AM497" i="38"/>
  <c r="AI503" i="38"/>
  <c r="AK500" i="38"/>
  <c r="AM506" i="38"/>
  <c r="AI520" i="38"/>
  <c r="AQ522" i="38"/>
  <c r="AM530" i="38"/>
  <c r="AE532" i="38"/>
  <c r="AI535" i="38"/>
  <c r="AM549" i="38"/>
  <c r="AQ554" i="38"/>
  <c r="AE555" i="38"/>
  <c r="F556" i="38"/>
  <c r="H556" i="38" s="1"/>
  <c r="AI559" i="38"/>
  <c r="AF560" i="38"/>
  <c r="AE562" i="38"/>
  <c r="AG560" i="38"/>
  <c r="F563" i="38"/>
  <c r="H563" i="38" s="1"/>
  <c r="AQ563" i="38"/>
  <c r="AM564" i="38"/>
  <c r="J18" i="38"/>
  <c r="J240" i="38"/>
  <c r="E133" i="38"/>
  <c r="F347" i="38"/>
  <c r="H347" i="38" s="1"/>
  <c r="D345" i="38"/>
  <c r="F348" i="38"/>
  <c r="H348" i="38" s="1"/>
  <c r="F352" i="38"/>
  <c r="H352" i="38" s="1"/>
  <c r="F364" i="38"/>
  <c r="J364" i="38" s="1"/>
  <c r="F86" i="38"/>
  <c r="F51" i="38"/>
  <c r="H51" i="38" s="1"/>
  <c r="F55" i="38"/>
  <c r="H55" i="38" s="1"/>
  <c r="F60" i="38"/>
  <c r="H60" i="38" s="1"/>
  <c r="F299" i="38"/>
  <c r="F464" i="38"/>
  <c r="H464" i="38" s="1"/>
  <c r="F474" i="38"/>
  <c r="H474" i="38" s="1"/>
  <c r="F26" i="38"/>
  <c r="F87" i="38"/>
  <c r="F90" i="38"/>
  <c r="H90" i="38" s="1"/>
  <c r="F94" i="38"/>
  <c r="H94" i="38" s="1"/>
  <c r="F197" i="38"/>
  <c r="J197" i="38" s="1"/>
  <c r="F210" i="38"/>
  <c r="F217" i="38"/>
  <c r="H217" i="38" s="1"/>
  <c r="F236" i="38"/>
  <c r="D235" i="38"/>
  <c r="F246" i="38"/>
  <c r="J246" i="38" s="1"/>
  <c r="F289" i="38"/>
  <c r="F306" i="38"/>
  <c r="F311" i="38"/>
  <c r="J311" i="38" s="1"/>
  <c r="F332" i="38"/>
  <c r="F333" i="38"/>
  <c r="H333" i="38" s="1"/>
  <c r="F373" i="38"/>
  <c r="H373" i="38" s="1"/>
  <c r="F377" i="38"/>
  <c r="H377" i="38" s="1"/>
  <c r="F381" i="38"/>
  <c r="J381" i="38" s="1"/>
  <c r="F488" i="38"/>
  <c r="J488" i="38" s="1"/>
  <c r="E489" i="38"/>
  <c r="F531" i="38"/>
  <c r="J531" i="38" s="1"/>
  <c r="F538" i="38"/>
  <c r="F547" i="38"/>
  <c r="J547" i="38" s="1"/>
  <c r="F557" i="38"/>
  <c r="J557" i="38" s="1"/>
  <c r="E560" i="38"/>
  <c r="E243" i="38"/>
  <c r="F287" i="38"/>
  <c r="F303" i="38"/>
  <c r="H303" i="38" s="1"/>
  <c r="F337" i="38"/>
  <c r="J337" i="38" s="1"/>
  <c r="F355" i="38"/>
  <c r="F367" i="38"/>
  <c r="H367" i="38" s="1"/>
  <c r="F407" i="38"/>
  <c r="J407" i="38" s="1"/>
  <c r="F422" i="38"/>
  <c r="H422" i="38" s="1"/>
  <c r="F426" i="38"/>
  <c r="J426" i="38" s="1"/>
  <c r="F454" i="38"/>
  <c r="H454" i="38" s="1"/>
  <c r="F478" i="38"/>
  <c r="H478" i="38" s="1"/>
  <c r="F482" i="38"/>
  <c r="J482" i="38" s="1"/>
  <c r="F502" i="38"/>
  <c r="J502" i="38" s="1"/>
  <c r="E541" i="38"/>
  <c r="E118" i="38"/>
  <c r="F23" i="38"/>
  <c r="F30" i="38"/>
  <c r="F45" i="38"/>
  <c r="J45" i="38" s="1"/>
  <c r="F52" i="38"/>
  <c r="J52" i="38" s="1"/>
  <c r="F56" i="38"/>
  <c r="H56" i="38" s="1"/>
  <c r="F61" i="38"/>
  <c r="F63" i="38"/>
  <c r="J63" i="38" s="1"/>
  <c r="F68" i="38"/>
  <c r="H68" i="38" s="1"/>
  <c r="F72" i="38"/>
  <c r="J72" i="38" s="1"/>
  <c r="F77" i="38"/>
  <c r="D83" i="38"/>
  <c r="F85" i="38"/>
  <c r="J85" i="38" s="1"/>
  <c r="F97" i="38"/>
  <c r="H97" i="38" s="1"/>
  <c r="F102" i="38"/>
  <c r="H102" i="38" s="1"/>
  <c r="F123" i="38"/>
  <c r="H123" i="38" s="1"/>
  <c r="F135" i="38"/>
  <c r="F137" i="38"/>
  <c r="J137" i="38" s="1"/>
  <c r="F156" i="38"/>
  <c r="J156" i="38" s="1"/>
  <c r="F167" i="38"/>
  <c r="F171" i="38"/>
  <c r="J171" i="38" s="1"/>
  <c r="F175" i="38"/>
  <c r="J175" i="38" s="1"/>
  <c r="F179" i="38"/>
  <c r="J179" i="38" s="1"/>
  <c r="F183" i="38"/>
  <c r="F187" i="38"/>
  <c r="J187" i="38" s="1"/>
  <c r="D223" i="38"/>
  <c r="F263" i="38"/>
  <c r="F275" i="38"/>
  <c r="J275" i="38" s="1"/>
  <c r="F279" i="38"/>
  <c r="H279" i="38" s="1"/>
  <c r="F292" i="38"/>
  <c r="J292" i="38" s="1"/>
  <c r="F308" i="38"/>
  <c r="F316" i="38"/>
  <c r="H316" i="38" s="1"/>
  <c r="F325" i="38"/>
  <c r="J325" i="38" s="1"/>
  <c r="F339" i="38"/>
  <c r="H339" i="38" s="1"/>
  <c r="F357" i="38"/>
  <c r="F361" i="38"/>
  <c r="H361" i="38" s="1"/>
  <c r="F385" i="38"/>
  <c r="F405" i="38"/>
  <c r="H405" i="38" s="1"/>
  <c r="F410" i="38"/>
  <c r="H410" i="38" s="1"/>
  <c r="F416" i="38"/>
  <c r="F430" i="38"/>
  <c r="H430" i="38" s="1"/>
  <c r="F436" i="38"/>
  <c r="J436" i="38" s="1"/>
  <c r="F458" i="38"/>
  <c r="H458" i="38" s="1"/>
  <c r="F480" i="38"/>
  <c r="J480" i="38" s="1"/>
  <c r="F494" i="38"/>
  <c r="J494" i="38" s="1"/>
  <c r="F497" i="38"/>
  <c r="H497" i="38" s="1"/>
  <c r="E500" i="38"/>
  <c r="F506" i="38"/>
  <c r="J506" i="38" s="1"/>
  <c r="F514" i="38"/>
  <c r="J514" i="38" s="1"/>
  <c r="F518" i="38"/>
  <c r="J518" i="38" s="1"/>
  <c r="F521" i="38"/>
  <c r="H521" i="38" s="1"/>
  <c r="F549" i="38"/>
  <c r="F550" i="38"/>
  <c r="F552" i="38"/>
  <c r="H552" i="38" s="1"/>
  <c r="F562" i="38"/>
  <c r="J562" i="38" s="1"/>
  <c r="H66" i="38"/>
  <c r="AN13" i="38"/>
  <c r="AQ16" i="38"/>
  <c r="AM19" i="38"/>
  <c r="K47" i="38"/>
  <c r="S47" i="38"/>
  <c r="AA47" i="38"/>
  <c r="AI48" i="38"/>
  <c r="AF47" i="38"/>
  <c r="AK47" i="38"/>
  <c r="P47" i="38"/>
  <c r="X47" i="38"/>
  <c r="AM59" i="38"/>
  <c r="AI67" i="38"/>
  <c r="E83" i="38"/>
  <c r="R83" i="38"/>
  <c r="AM84" i="38"/>
  <c r="AO83" i="38"/>
  <c r="AI85" i="38"/>
  <c r="L96" i="38"/>
  <c r="X96" i="38"/>
  <c r="AF96" i="38"/>
  <c r="AI100" i="38"/>
  <c r="AQ102" i="38"/>
  <c r="X107" i="38"/>
  <c r="AM15" i="38"/>
  <c r="AJ13" i="38"/>
  <c r="J42" i="38"/>
  <c r="AE20" i="38"/>
  <c r="D13" i="38"/>
  <c r="AG13" i="38"/>
  <c r="AK13" i="38"/>
  <c r="AO13" i="38"/>
  <c r="AE15" i="38"/>
  <c r="AM16" i="38"/>
  <c r="AI19" i="38"/>
  <c r="AQ20" i="38"/>
  <c r="AQ24" i="38"/>
  <c r="AI26" i="38"/>
  <c r="F27" i="38"/>
  <c r="AQ29" i="38"/>
  <c r="AE31" i="38"/>
  <c r="F32" i="38"/>
  <c r="AQ32" i="38"/>
  <c r="AM33" i="38"/>
  <c r="AM36" i="38"/>
  <c r="AI37" i="38"/>
  <c r="AQ40" i="38"/>
  <c r="AM41" i="38"/>
  <c r="AE44" i="38"/>
  <c r="AQ45" i="38"/>
  <c r="L47" i="38"/>
  <c r="AQ50" i="38"/>
  <c r="AM51" i="38"/>
  <c r="AI59" i="38"/>
  <c r="AE67" i="38"/>
  <c r="AI84" i="38"/>
  <c r="AE85" i="38"/>
  <c r="AI87" i="38"/>
  <c r="AH83" i="38"/>
  <c r="AP89" i="38"/>
  <c r="AG89" i="38"/>
  <c r="AQ101" i="38"/>
  <c r="AM102" i="38"/>
  <c r="P107" i="38"/>
  <c r="AP13" i="38"/>
  <c r="AI16" i="38"/>
  <c r="AM20" i="38"/>
  <c r="H21" i="38"/>
  <c r="AQ22" i="38"/>
  <c r="AM23" i="38"/>
  <c r="AM24" i="38"/>
  <c r="AE26" i="38"/>
  <c r="AQ28" i="38"/>
  <c r="AM29" i="38"/>
  <c r="AM32" i="38"/>
  <c r="AI33" i="38"/>
  <c r="AI36" i="38"/>
  <c r="AE37" i="38"/>
  <c r="AM40" i="38"/>
  <c r="AI41" i="38"/>
  <c r="AQ44" i="38"/>
  <c r="AM45" i="38"/>
  <c r="F48" i="38"/>
  <c r="D47" i="38"/>
  <c r="AQ49" i="38"/>
  <c r="AN47" i="38"/>
  <c r="AM50" i="38"/>
  <c r="AI51" i="38"/>
  <c r="J57" i="38"/>
  <c r="AE59" i="38"/>
  <c r="AQ67" i="38"/>
  <c r="AE84" i="38"/>
  <c r="AQ85" i="38"/>
  <c r="V96" i="38"/>
  <c r="AD96" i="38"/>
  <c r="AM98" i="38"/>
  <c r="AK96" i="38"/>
  <c r="AM96" i="38" s="1"/>
  <c r="AE99" i="38"/>
  <c r="AB96" i="38"/>
  <c r="AQ100" i="38"/>
  <c r="AR100" i="38" s="1"/>
  <c r="AM101" i="38"/>
  <c r="AI102" i="38"/>
  <c r="N107" i="38"/>
  <c r="AJ118" i="38"/>
  <c r="AM118" i="38" s="1"/>
  <c r="AM119" i="38"/>
  <c r="AE134" i="38"/>
  <c r="AB133" i="38"/>
  <c r="AF164" i="38"/>
  <c r="AI165" i="38"/>
  <c r="AP223" i="38"/>
  <c r="AQ224" i="38"/>
  <c r="AE23" i="38"/>
  <c r="AE30" i="38"/>
  <c r="AE34" i="38"/>
  <c r="AE38" i="38"/>
  <c r="AM39" i="38"/>
  <c r="AE42" i="38"/>
  <c r="AG47" i="38"/>
  <c r="N47" i="38"/>
  <c r="Z47" i="38"/>
  <c r="AI58" i="38"/>
  <c r="F59" i="38"/>
  <c r="J59" i="38" s="1"/>
  <c r="AM61" i="38"/>
  <c r="AQ62" i="38"/>
  <c r="AE65" i="38"/>
  <c r="AI66" i="38"/>
  <c r="F67" i="38"/>
  <c r="J67" i="38" s="1"/>
  <c r="AM69" i="38"/>
  <c r="AM70" i="38"/>
  <c r="AM73" i="38"/>
  <c r="AM74" i="38"/>
  <c r="AM77" i="38"/>
  <c r="AQ78" i="38"/>
  <c r="AQ81" i="38"/>
  <c r="N83" i="38"/>
  <c r="V83" i="38"/>
  <c r="Z83" i="38"/>
  <c r="AE88" i="38"/>
  <c r="AM90" i="38"/>
  <c r="AM93" i="38"/>
  <c r="AN96" i="38"/>
  <c r="N96" i="38"/>
  <c r="R96" i="38"/>
  <c r="AM113" i="38"/>
  <c r="AF118" i="38"/>
  <c r="AI119" i="38"/>
  <c r="AQ129" i="38"/>
  <c r="AQ132" i="38"/>
  <c r="AF133" i="38"/>
  <c r="AQ134" i="38"/>
  <c r="AN133" i="38"/>
  <c r="AI135" i="38"/>
  <c r="AP133" i="38"/>
  <c r="AQ136" i="38"/>
  <c r="AE138" i="38"/>
  <c r="AQ140" i="38"/>
  <c r="AQ144" i="38"/>
  <c r="AQ148" i="38"/>
  <c r="AG149" i="38"/>
  <c r="AQ151" i="38"/>
  <c r="AQ152" i="38"/>
  <c r="AE155" i="38"/>
  <c r="F157" i="38"/>
  <c r="AI159" i="38"/>
  <c r="AE161" i="38"/>
  <c r="F162" i="38"/>
  <c r="AI162" i="38"/>
  <c r="F163" i="38"/>
  <c r="AM163" i="38"/>
  <c r="AP164" i="38"/>
  <c r="L164" i="38"/>
  <c r="P164" i="38"/>
  <c r="T164" i="38"/>
  <c r="X164" i="38"/>
  <c r="AB164" i="38"/>
  <c r="AE165" i="38"/>
  <c r="F166" i="38"/>
  <c r="J166" i="38" s="1"/>
  <c r="M164" i="38"/>
  <c r="Q164" i="38"/>
  <c r="U164" i="38"/>
  <c r="AG191" i="38"/>
  <c r="M191" i="38"/>
  <c r="AC191" i="38"/>
  <c r="AQ193" i="38"/>
  <c r="AA199" i="38"/>
  <c r="F208" i="38"/>
  <c r="J208" i="38" s="1"/>
  <c r="D207" i="38"/>
  <c r="AJ207" i="38"/>
  <c r="AL223" i="38"/>
  <c r="AM224" i="38"/>
  <c r="J230" i="38"/>
  <c r="AE27" i="38"/>
  <c r="AM31" i="38"/>
  <c r="AM35" i="38"/>
  <c r="E47" i="38"/>
  <c r="R47" i="38"/>
  <c r="V47" i="38"/>
  <c r="AD47" i="38"/>
  <c r="AM53" i="38"/>
  <c r="AQ54" i="38"/>
  <c r="AE57" i="38"/>
  <c r="AQ15" i="38"/>
  <c r="F16" i="38"/>
  <c r="AQ19" i="38"/>
  <c r="F20" i="38"/>
  <c r="AQ23" i="38"/>
  <c r="F24" i="38"/>
  <c r="AQ27" i="38"/>
  <c r="AQ30" i="38"/>
  <c r="F31" i="38"/>
  <c r="AI31" i="38"/>
  <c r="AQ34" i="38"/>
  <c r="F35" i="38"/>
  <c r="AI35" i="38"/>
  <c r="AQ38" i="38"/>
  <c r="F39" i="38"/>
  <c r="AI39" i="38"/>
  <c r="AQ42" i="38"/>
  <c r="F43" i="38"/>
  <c r="AI43" i="38"/>
  <c r="AQ46" i="38"/>
  <c r="M47" i="38"/>
  <c r="Q47" i="38"/>
  <c r="U47" i="38"/>
  <c r="Y47" i="38"/>
  <c r="AC47" i="38"/>
  <c r="AQ48" i="38"/>
  <c r="F49" i="38"/>
  <c r="AI49" i="38"/>
  <c r="AP47" i="38"/>
  <c r="AQ52" i="38"/>
  <c r="F53" i="38"/>
  <c r="AI53" i="38"/>
  <c r="F54" i="38"/>
  <c r="AM54" i="38"/>
  <c r="AQ56" i="38"/>
  <c r="AQ57" i="38"/>
  <c r="AE58" i="38"/>
  <c r="AI60" i="38"/>
  <c r="AI61" i="38"/>
  <c r="F62" i="38"/>
  <c r="AM62" i="38"/>
  <c r="AQ64" i="38"/>
  <c r="AQ65" i="38"/>
  <c r="AE66" i="38"/>
  <c r="AI68" i="38"/>
  <c r="AI69" i="38"/>
  <c r="F70" i="38"/>
  <c r="J70" i="38" s="1"/>
  <c r="AI70" i="38"/>
  <c r="F71" i="38"/>
  <c r="H71" i="38" s="1"/>
  <c r="AM72" i="38"/>
  <c r="AI73" i="38"/>
  <c r="F74" i="38"/>
  <c r="H74" i="38" s="1"/>
  <c r="AI74" i="38"/>
  <c r="F75" i="38"/>
  <c r="H75" i="38" s="1"/>
  <c r="AM76" i="38"/>
  <c r="AI77" i="38"/>
  <c r="AM78" i="38"/>
  <c r="AQ80" i="38"/>
  <c r="AM81" i="38"/>
  <c r="K83" i="38"/>
  <c r="AA83" i="38"/>
  <c r="AQ88" i="38"/>
  <c r="F91" i="38"/>
  <c r="J91" i="38" s="1"/>
  <c r="AI93" i="38"/>
  <c r="D96" i="38"/>
  <c r="M96" i="38"/>
  <c r="Q96" i="38"/>
  <c r="U96" i="38"/>
  <c r="Y96" i="38"/>
  <c r="AM99" i="38"/>
  <c r="AI103" i="38"/>
  <c r="AM111" i="38"/>
  <c r="AM114" i="38"/>
  <c r="F116" i="38"/>
  <c r="J116" i="38" s="1"/>
  <c r="L118" i="38"/>
  <c r="P118" i="38"/>
  <c r="T118" i="38"/>
  <c r="X118" i="38"/>
  <c r="AB118" i="38"/>
  <c r="AE119" i="38"/>
  <c r="AG118" i="38"/>
  <c r="AE120" i="38"/>
  <c r="AM121" i="38"/>
  <c r="AQ122" i="38"/>
  <c r="AM125" i="38"/>
  <c r="AE127" i="38"/>
  <c r="AI128" i="38"/>
  <c r="AM129" i="38"/>
  <c r="AM132" i="38"/>
  <c r="F134" i="38"/>
  <c r="Q149" i="38"/>
  <c r="F151" i="38"/>
  <c r="E149" i="38"/>
  <c r="AM151" i="38"/>
  <c r="AQ155" i="38"/>
  <c r="AE159" i="38"/>
  <c r="AI163" i="38"/>
  <c r="D164" i="38"/>
  <c r="AN164" i="38"/>
  <c r="AQ165" i="38"/>
  <c r="Q191" i="38"/>
  <c r="U191" i="38"/>
  <c r="AM34" i="38"/>
  <c r="AE35" i="38"/>
  <c r="F36" i="38"/>
  <c r="AM38" i="38"/>
  <c r="AE39" i="38"/>
  <c r="F40" i="38"/>
  <c r="AM42" i="38"/>
  <c r="AE43" i="38"/>
  <c r="F44" i="38"/>
  <c r="AM46" i="38"/>
  <c r="AM48" i="38"/>
  <c r="AO47" i="38"/>
  <c r="AE49" i="38"/>
  <c r="AL47" i="38"/>
  <c r="F50" i="38"/>
  <c r="AM52" i="38"/>
  <c r="AE53" i="38"/>
  <c r="AI54" i="38"/>
  <c r="AM56" i="38"/>
  <c r="AM57" i="38"/>
  <c r="AQ58" i="38"/>
  <c r="AE60" i="38"/>
  <c r="AE61" i="38"/>
  <c r="AI62" i="38"/>
  <c r="AM65" i="38"/>
  <c r="AQ66" i="38"/>
  <c r="AE68" i="38"/>
  <c r="AE69" i="38"/>
  <c r="AE70" i="38"/>
  <c r="AI72" i="38"/>
  <c r="AE73" i="38"/>
  <c r="AE74" i="38"/>
  <c r="AI76" i="38"/>
  <c r="AE77" i="38"/>
  <c r="AI78" i="38"/>
  <c r="AM80" i="38"/>
  <c r="AI81" i="38"/>
  <c r="F82" i="38"/>
  <c r="J82" i="38" s="1"/>
  <c r="Q83" i="38"/>
  <c r="AG83" i="38"/>
  <c r="AM88" i="38"/>
  <c r="R89" i="38"/>
  <c r="AE90" i="38"/>
  <c r="O89" i="38"/>
  <c r="W89" i="38"/>
  <c r="AA89" i="38"/>
  <c r="M89" i="38"/>
  <c r="AQ98" i="38"/>
  <c r="AI99" i="38"/>
  <c r="F103" i="38"/>
  <c r="AE103" i="38"/>
  <c r="AQ110" i="38"/>
  <c r="AI111" i="38"/>
  <c r="R107" i="38"/>
  <c r="AI114" i="38"/>
  <c r="AQ115" i="38"/>
  <c r="U118" i="38"/>
  <c r="AN118" i="38"/>
  <c r="AQ119" i="38"/>
  <c r="AQ120" i="38"/>
  <c r="F121" i="38"/>
  <c r="AI121" i="38"/>
  <c r="AM122" i="38"/>
  <c r="AI125" i="38"/>
  <c r="AQ127" i="38"/>
  <c r="F128" i="38"/>
  <c r="AE128" i="38"/>
  <c r="AJ133" i="38"/>
  <c r="AI134" i="38"/>
  <c r="AK133" i="38"/>
  <c r="AH133" i="38"/>
  <c r="AQ135" i="38"/>
  <c r="AM138" i="38"/>
  <c r="AQ139" i="38"/>
  <c r="AM142" i="38"/>
  <c r="AQ143" i="38"/>
  <c r="AM146" i="38"/>
  <c r="AQ147" i="38"/>
  <c r="AI148" i="38"/>
  <c r="AI151" i="38"/>
  <c r="AE153" i="38"/>
  <c r="F154" i="38"/>
  <c r="AI154" i="38"/>
  <c r="F155" i="38"/>
  <c r="AM155" i="38"/>
  <c r="AQ159" i="38"/>
  <c r="AQ160" i="38"/>
  <c r="AE163" i="38"/>
  <c r="AJ164" i="38"/>
  <c r="AM165" i="38"/>
  <c r="AI193" i="38"/>
  <c r="AK191" i="38"/>
  <c r="K199" i="38"/>
  <c r="AH223" i="38"/>
  <c r="J234" i="38"/>
  <c r="AE295" i="38"/>
  <c r="F296" i="38"/>
  <c r="J296" i="38" s="1"/>
  <c r="AI299" i="38"/>
  <c r="AI313" i="38"/>
  <c r="Y164" i="38"/>
  <c r="AC164" i="38"/>
  <c r="AM168" i="38"/>
  <c r="AM172" i="38"/>
  <c r="AM176" i="38"/>
  <c r="AM180" i="38"/>
  <c r="AM184" i="38"/>
  <c r="AM188" i="38"/>
  <c r="F193" i="38"/>
  <c r="J193" i="38" s="1"/>
  <c r="AE196" i="38"/>
  <c r="AM198" i="38"/>
  <c r="AI200" i="38"/>
  <c r="E199" i="38"/>
  <c r="AO199" i="38"/>
  <c r="AI204" i="38"/>
  <c r="F205" i="38"/>
  <c r="J205" i="38" s="1"/>
  <c r="AQ209" i="38"/>
  <c r="AQ213" i="38"/>
  <c r="Q214" i="38"/>
  <c r="Y214" i="38"/>
  <c r="AO223" i="38"/>
  <c r="N223" i="38"/>
  <c r="R223" i="38"/>
  <c r="V223" i="38"/>
  <c r="AD223" i="38"/>
  <c r="AQ227" i="38"/>
  <c r="AQ231" i="38"/>
  <c r="AD243" i="38"/>
  <c r="K243" i="38"/>
  <c r="O243" i="38"/>
  <c r="S243" i="38"/>
  <c r="W243" i="38"/>
  <c r="AA243" i="38"/>
  <c r="AI244" i="38"/>
  <c r="AM244" i="38"/>
  <c r="H246" i="38"/>
  <c r="R243" i="38"/>
  <c r="AI263" i="38"/>
  <c r="AI278" i="38"/>
  <c r="F280" i="38"/>
  <c r="AM282" i="38"/>
  <c r="AQ295" i="38"/>
  <c r="AE299" i="38"/>
  <c r="D118" i="38"/>
  <c r="AE121" i="38"/>
  <c r="F122" i="38"/>
  <c r="AQ125" i="38"/>
  <c r="AQ128" i="38"/>
  <c r="AE129" i="38"/>
  <c r="F130" i="38"/>
  <c r="H130" i="38" s="1"/>
  <c r="AE132" i="38"/>
  <c r="AM134" i="38"/>
  <c r="AO133" i="38"/>
  <c r="AE135" i="38"/>
  <c r="AL133" i="38"/>
  <c r="F136" i="38"/>
  <c r="AM136" i="38"/>
  <c r="AQ138" i="38"/>
  <c r="F139" i="38"/>
  <c r="AE139" i="38"/>
  <c r="F140" i="38"/>
  <c r="AM140" i="38"/>
  <c r="AQ142" i="38"/>
  <c r="F143" i="38"/>
  <c r="AE143" i="38"/>
  <c r="F144" i="38"/>
  <c r="AM144" i="38"/>
  <c r="AQ146" i="38"/>
  <c r="F147" i="38"/>
  <c r="AE147" i="38"/>
  <c r="F148" i="38"/>
  <c r="AM148" i="38"/>
  <c r="N149" i="38"/>
  <c r="R149" i="38"/>
  <c r="V149" i="38"/>
  <c r="Z149" i="38"/>
  <c r="AI152" i="38"/>
  <c r="AM153" i="38"/>
  <c r="AE154" i="38"/>
  <c r="AI156" i="38"/>
  <c r="AM157" i="38"/>
  <c r="AE158" i="38"/>
  <c r="AI160" i="38"/>
  <c r="AM161" i="38"/>
  <c r="AE162" i="38"/>
  <c r="AM166" i="38"/>
  <c r="AO164" i="38"/>
  <c r="AQ167" i="38"/>
  <c r="AI168" i="38"/>
  <c r="F169" i="38"/>
  <c r="J169" i="38" s="1"/>
  <c r="AM170" i="38"/>
  <c r="AQ171" i="38"/>
  <c r="AI172" i="38"/>
  <c r="F173" i="38"/>
  <c r="J173" i="38" s="1"/>
  <c r="AM174" i="38"/>
  <c r="AQ175" i="38"/>
  <c r="AI176" i="38"/>
  <c r="F177" i="38"/>
  <c r="H177" i="38" s="1"/>
  <c r="AM178" i="38"/>
  <c r="AQ179" i="38"/>
  <c r="AI180" i="38"/>
  <c r="F181" i="38"/>
  <c r="J181" i="38" s="1"/>
  <c r="AM182" i="38"/>
  <c r="AQ183" i="38"/>
  <c r="AI184" i="38"/>
  <c r="F185" i="38"/>
  <c r="J185" i="38" s="1"/>
  <c r="AM186" i="38"/>
  <c r="AQ187" i="38"/>
  <c r="AI188" i="38"/>
  <c r="F189" i="38"/>
  <c r="J189" i="38" s="1"/>
  <c r="E191" i="38"/>
  <c r="N191" i="38"/>
  <c r="R191" i="38"/>
  <c r="V191" i="38"/>
  <c r="Z191" i="38"/>
  <c r="AI194" i="38"/>
  <c r="AM195" i="38"/>
  <c r="AQ196" i="38"/>
  <c r="F198" i="38"/>
  <c r="H198" i="38" s="1"/>
  <c r="AI198" i="38"/>
  <c r="N199" i="38"/>
  <c r="R199" i="38"/>
  <c r="Z199" i="38"/>
  <c r="AD199" i="38"/>
  <c r="AI201" i="38"/>
  <c r="AK199" i="38"/>
  <c r="F203" i="38"/>
  <c r="J203" i="38" s="1"/>
  <c r="AE204" i="38"/>
  <c r="AI205" i="38"/>
  <c r="AM209" i="38"/>
  <c r="P207" i="38"/>
  <c r="AE210" i="38"/>
  <c r="S207" i="38"/>
  <c r="AM213" i="38"/>
  <c r="F215" i="38"/>
  <c r="J215" i="38" s="1"/>
  <c r="AM218" i="38"/>
  <c r="AM219" i="38"/>
  <c r="F221" i="38"/>
  <c r="H221" i="38" s="1"/>
  <c r="AE236" i="38"/>
  <c r="AL235" i="38"/>
  <c r="F237" i="38"/>
  <c r="AI237" i="38"/>
  <c r="F238" i="38"/>
  <c r="J238" i="38" s="1"/>
  <c r="AQ239" i="38"/>
  <c r="F241" i="38"/>
  <c r="O267" i="38"/>
  <c r="J294" i="38"/>
  <c r="N312" i="38"/>
  <c r="R312" i="38"/>
  <c r="AD312" i="38"/>
  <c r="AB149" i="38"/>
  <c r="AF149" i="38"/>
  <c r="AJ149" i="38"/>
  <c r="AN149" i="38"/>
  <c r="AE152" i="38"/>
  <c r="AI153" i="38"/>
  <c r="AQ154" i="38"/>
  <c r="AE156" i="38"/>
  <c r="AI157" i="38"/>
  <c r="AQ158" i="38"/>
  <c r="AE160" i="38"/>
  <c r="AI161" i="38"/>
  <c r="AQ162" i="38"/>
  <c r="K164" i="38"/>
  <c r="O164" i="38"/>
  <c r="S164" i="38"/>
  <c r="W164" i="38"/>
  <c r="AA164" i="38"/>
  <c r="AI166" i="38"/>
  <c r="AK164" i="38"/>
  <c r="AM167" i="38"/>
  <c r="J168" i="38"/>
  <c r="AE168" i="38"/>
  <c r="AI170" i="38"/>
  <c r="AM171" i="38"/>
  <c r="AE172" i="38"/>
  <c r="AI174" i="38"/>
  <c r="AM175" i="38"/>
  <c r="AE176" i="38"/>
  <c r="AI178" i="38"/>
  <c r="AM179" i="38"/>
  <c r="AE180" i="38"/>
  <c r="AI182" i="38"/>
  <c r="AM183" i="38"/>
  <c r="J184" i="38"/>
  <c r="AE184" i="38"/>
  <c r="AI186" i="38"/>
  <c r="AM187" i="38"/>
  <c r="AE188" i="38"/>
  <c r="K191" i="38"/>
  <c r="O191" i="38"/>
  <c r="S191" i="38"/>
  <c r="W191" i="38"/>
  <c r="AA191" i="38"/>
  <c r="L191" i="38"/>
  <c r="P191" i="38"/>
  <c r="T191" i="38"/>
  <c r="X191" i="38"/>
  <c r="AB191" i="38"/>
  <c r="AF191" i="38"/>
  <c r="AJ191" i="38"/>
  <c r="AN191" i="38"/>
  <c r="AE194" i="38"/>
  <c r="AI195" i="38"/>
  <c r="AM196" i="38"/>
  <c r="AE198" i="38"/>
  <c r="O199" i="38"/>
  <c r="S199" i="38"/>
  <c r="AP199" i="38"/>
  <c r="AE201" i="38"/>
  <c r="F202" i="38"/>
  <c r="J202" i="38" s="1"/>
  <c r="M199" i="38"/>
  <c r="AC199" i="38"/>
  <c r="AQ202" i="38"/>
  <c r="AQ204" i="38"/>
  <c r="AE205" i="38"/>
  <c r="F206" i="38"/>
  <c r="J206" i="38" s="1"/>
  <c r="AQ206" i="38"/>
  <c r="AO207" i="38"/>
  <c r="AI208" i="38"/>
  <c r="AK207" i="38"/>
  <c r="AP207" i="38"/>
  <c r="AI209" i="38"/>
  <c r="E214" i="38"/>
  <c r="AO214" i="38"/>
  <c r="AQ225" i="38"/>
  <c r="AE226" i="38"/>
  <c r="F227" i="38"/>
  <c r="AI227" i="38"/>
  <c r="F228" i="38"/>
  <c r="H228" i="38" s="1"/>
  <c r="AQ229" i="38"/>
  <c r="F231" i="38"/>
  <c r="AQ233" i="38"/>
  <c r="AE234" i="38"/>
  <c r="AM239" i="38"/>
  <c r="AQ240" i="38"/>
  <c r="AQ241" i="38"/>
  <c r="D243" i="38"/>
  <c r="AG243" i="38"/>
  <c r="F247" i="38"/>
  <c r="AE247" i="38"/>
  <c r="AQ249" i="38"/>
  <c r="AE250" i="38"/>
  <c r="F251" i="38"/>
  <c r="F252" i="38"/>
  <c r="J252" i="38" s="1"/>
  <c r="AL260" i="38"/>
  <c r="AQ263" i="38"/>
  <c r="D267" i="38"/>
  <c r="T267" i="38"/>
  <c r="M267" i="38"/>
  <c r="Q267" i="38"/>
  <c r="AC267" i="38"/>
  <c r="AM270" i="38"/>
  <c r="AJ267" i="38"/>
  <c r="H271" i="38"/>
  <c r="AQ278" i="38"/>
  <c r="AE282" i="38"/>
  <c r="AI295" i="38"/>
  <c r="AM299" i="38"/>
  <c r="AM313" i="38"/>
  <c r="AP312" i="38"/>
  <c r="AI347" i="38"/>
  <c r="AH345" i="38"/>
  <c r="AO345" i="38"/>
  <c r="AI257" i="38"/>
  <c r="AH260" i="38"/>
  <c r="R260" i="38"/>
  <c r="V260" i="38"/>
  <c r="AQ264" i="38"/>
  <c r="F265" i="38"/>
  <c r="H265" i="38" s="1"/>
  <c r="AM265" i="38"/>
  <c r="AQ266" i="38"/>
  <c r="U267" i="38"/>
  <c r="AH267" i="38"/>
  <c r="E267" i="38"/>
  <c r="AQ269" i="38"/>
  <c r="W267" i="38"/>
  <c r="AI270" i="38"/>
  <c r="AM271" i="38"/>
  <c r="AI272" i="38"/>
  <c r="AI273" i="38"/>
  <c r="AQ275" i="38"/>
  <c r="AM279" i="38"/>
  <c r="AI283" i="38"/>
  <c r="AI284" i="38"/>
  <c r="AM285" i="38"/>
  <c r="AQ286" i="38"/>
  <c r="AE288" i="38"/>
  <c r="AI289" i="38"/>
  <c r="AM290" i="38"/>
  <c r="AQ292" i="38"/>
  <c r="AE293" i="38"/>
  <c r="AI294" i="38"/>
  <c r="F295" i="38"/>
  <c r="J295" i="38" s="1"/>
  <c r="AM296" i="38"/>
  <c r="AQ297" i="38"/>
  <c r="AE298" i="38"/>
  <c r="AI300" i="38"/>
  <c r="AM301" i="38"/>
  <c r="AQ302" i="38"/>
  <c r="AE304" i="38"/>
  <c r="AI305" i="38"/>
  <c r="AM306" i="38"/>
  <c r="AQ308" i="38"/>
  <c r="AQ310" i="38"/>
  <c r="AE311" i="38"/>
  <c r="K312" i="38"/>
  <c r="O312" i="38"/>
  <c r="S312" i="38"/>
  <c r="W312" i="38"/>
  <c r="AA312" i="38"/>
  <c r="AI314" i="38"/>
  <c r="AI315" i="38"/>
  <c r="AI316" i="38"/>
  <c r="F317" i="38"/>
  <c r="H317" i="38" s="1"/>
  <c r="AM317" i="38"/>
  <c r="AM318" i="38"/>
  <c r="AM319" i="38"/>
  <c r="AM320" i="38"/>
  <c r="L328" i="38"/>
  <c r="P328" i="38"/>
  <c r="T328" i="38"/>
  <c r="X328" i="38"/>
  <c r="AB328" i="38"/>
  <c r="AE329" i="38"/>
  <c r="AG328" i="38"/>
  <c r="AL328" i="38"/>
  <c r="AE330" i="38"/>
  <c r="M345" i="38"/>
  <c r="AC345" i="38"/>
  <c r="O383" i="38"/>
  <c r="AK383" i="38"/>
  <c r="AP383" i="38"/>
  <c r="AQ210" i="38"/>
  <c r="AE212" i="38"/>
  <c r="F213" i="38"/>
  <c r="K214" i="38"/>
  <c r="O214" i="38"/>
  <c r="S214" i="38"/>
  <c r="W214" i="38"/>
  <c r="AA214" i="38"/>
  <c r="AM215" i="38"/>
  <c r="AP214" i="38"/>
  <c r="L214" i="38"/>
  <c r="T214" i="38"/>
  <c r="AB214" i="38"/>
  <c r="AJ214" i="38"/>
  <c r="F219" i="38"/>
  <c r="J219" i="38" s="1"/>
  <c r="L223" i="38"/>
  <c r="P223" i="38"/>
  <c r="T223" i="38"/>
  <c r="X223" i="38"/>
  <c r="AB223" i="38"/>
  <c r="AF223" i="38"/>
  <c r="AJ223" i="38"/>
  <c r="AN223" i="38"/>
  <c r="AE225" i="38"/>
  <c r="AI226" i="38"/>
  <c r="AK223" i="38"/>
  <c r="AM227" i="38"/>
  <c r="AE229" i="38"/>
  <c r="AI230" i="38"/>
  <c r="AM231" i="38"/>
  <c r="AE233" i="38"/>
  <c r="AI236" i="38"/>
  <c r="AK235" i="38"/>
  <c r="AP235" i="38"/>
  <c r="AM237" i="38"/>
  <c r="T235" i="38"/>
  <c r="X235" i="38"/>
  <c r="AE239" i="38"/>
  <c r="AI240" i="38"/>
  <c r="AI246" i="38"/>
  <c r="AK243" i="38"/>
  <c r="AI247" i="38"/>
  <c r="AP243" i="38"/>
  <c r="AE249" i="38"/>
  <c r="AI250" i="38"/>
  <c r="AI251" i="38"/>
  <c r="AE253" i="38"/>
  <c r="AI254" i="38"/>
  <c r="AE257" i="38"/>
  <c r="AM258" i="38"/>
  <c r="AQ259" i="38"/>
  <c r="AJ260" i="38"/>
  <c r="K260" i="38"/>
  <c r="W260" i="38"/>
  <c r="AA260" i="38"/>
  <c r="AI261" i="38"/>
  <c r="S260" i="38"/>
  <c r="N260" i="38"/>
  <c r="AD260" i="38"/>
  <c r="AM264" i="38"/>
  <c r="AI265" i="38"/>
  <c r="N267" i="38"/>
  <c r="R267" i="38"/>
  <c r="V267" i="38"/>
  <c r="Z267" i="38"/>
  <c r="AD267" i="38"/>
  <c r="K267" i="38"/>
  <c r="AA267" i="38"/>
  <c r="AM269" i="38"/>
  <c r="L267" i="38"/>
  <c r="P267" i="38"/>
  <c r="X267" i="38"/>
  <c r="AE270" i="38"/>
  <c r="AI271" i="38"/>
  <c r="AE273" i="38"/>
  <c r="AM275" i="38"/>
  <c r="AI279" i="38"/>
  <c r="AM280" i="38"/>
  <c r="AE283" i="38"/>
  <c r="AE284" i="38"/>
  <c r="F285" i="38"/>
  <c r="AI285" i="38"/>
  <c r="F286" i="38"/>
  <c r="AM286" i="38"/>
  <c r="AQ288" i="38"/>
  <c r="AE289" i="38"/>
  <c r="AI290" i="38"/>
  <c r="F291" i="38"/>
  <c r="AM292" i="38"/>
  <c r="AQ293" i="38"/>
  <c r="AE294" i="38"/>
  <c r="AI296" i="38"/>
  <c r="AM297" i="38"/>
  <c r="AQ298" i="38"/>
  <c r="AE300" i="38"/>
  <c r="F301" i="38"/>
  <c r="AI301" i="38"/>
  <c r="F302" i="38"/>
  <c r="AM302" i="38"/>
  <c r="AQ304" i="38"/>
  <c r="AE305" i="38"/>
  <c r="AI306" i="38"/>
  <c r="F307" i="38"/>
  <c r="J307" i="38" s="1"/>
  <c r="AM308" i="38"/>
  <c r="AM309" i="38"/>
  <c r="AM310" i="38"/>
  <c r="AQ311" i="38"/>
  <c r="AI317" i="38"/>
  <c r="AI322" i="38"/>
  <c r="AI323" i="38"/>
  <c r="F324" i="38"/>
  <c r="H324" i="38" s="1"/>
  <c r="AI324" i="38"/>
  <c r="AM326" i="38"/>
  <c r="AN328" i="38"/>
  <c r="AQ329" i="38"/>
  <c r="AQ330" i="38"/>
  <c r="AE331" i="38"/>
  <c r="AM334" i="38"/>
  <c r="AQ335" i="38"/>
  <c r="AI338" i="38"/>
  <c r="AQ340" i="38"/>
  <c r="AQ363" i="38"/>
  <c r="AD389" i="38"/>
  <c r="AL389" i="38"/>
  <c r="AM390" i="38"/>
  <c r="AQ253" i="38"/>
  <c r="F255" i="38"/>
  <c r="F256" i="38"/>
  <c r="J256" i="38" s="1"/>
  <c r="AQ257" i="38"/>
  <c r="AI258" i="38"/>
  <c r="AM259" i="38"/>
  <c r="L260" i="38"/>
  <c r="P260" i="38"/>
  <c r="X260" i="38"/>
  <c r="AE261" i="38"/>
  <c r="AI264" i="38"/>
  <c r="AE265" i="38"/>
  <c r="AI268" i="38"/>
  <c r="AK267" i="38"/>
  <c r="AP267" i="38"/>
  <c r="AI269" i="38"/>
  <c r="F270" i="38"/>
  <c r="H270" i="38" s="1"/>
  <c r="AQ270" i="38"/>
  <c r="AE271" i="38"/>
  <c r="F272" i="38"/>
  <c r="J272" i="38" s="1"/>
  <c r="AQ273" i="38"/>
  <c r="AI275" i="38"/>
  <c r="AM276" i="38"/>
  <c r="AE279" i="38"/>
  <c r="AI281" i="38"/>
  <c r="F282" i="38"/>
  <c r="H282" i="38" s="1"/>
  <c r="AQ283" i="38"/>
  <c r="AQ284" i="38"/>
  <c r="AE285" i="38"/>
  <c r="AM288" i="38"/>
  <c r="AQ289" i="38"/>
  <c r="AI292" i="38"/>
  <c r="AM293" i="38"/>
  <c r="AE296" i="38"/>
  <c r="F297" i="38"/>
  <c r="AI297" i="38"/>
  <c r="F298" i="38"/>
  <c r="AQ300" i="38"/>
  <c r="AE301" i="38"/>
  <c r="AM304" i="38"/>
  <c r="AQ305" i="38"/>
  <c r="AI308" i="38"/>
  <c r="AI309" i="38"/>
  <c r="AM311" i="38"/>
  <c r="M312" i="38"/>
  <c r="Q312" i="38"/>
  <c r="U312" i="38"/>
  <c r="Y312" i="38"/>
  <c r="AC312" i="38"/>
  <c r="AG312" i="38"/>
  <c r="AK312" i="38"/>
  <c r="AO312" i="38"/>
  <c r="AQ314" i="38"/>
  <c r="AQ315" i="38"/>
  <c r="AE317" i="38"/>
  <c r="AE318" i="38"/>
  <c r="F319" i="38"/>
  <c r="J319" i="38" s="1"/>
  <c r="AE319" i="38"/>
  <c r="AE322" i="38"/>
  <c r="F323" i="38"/>
  <c r="J323" i="38" s="1"/>
  <c r="AE323" i="38"/>
  <c r="AI326" i="38"/>
  <c r="AM329" i="38"/>
  <c r="N328" i="38"/>
  <c r="Z328" i="38"/>
  <c r="AM363" i="38"/>
  <c r="AI390" i="38"/>
  <c r="AH389" i="38"/>
  <c r="AM342" i="38"/>
  <c r="AE344" i="38"/>
  <c r="Q345" i="38"/>
  <c r="AG345" i="38"/>
  <c r="N345" i="38"/>
  <c r="V345" i="38"/>
  <c r="Z345" i="38"/>
  <c r="AE347" i="38"/>
  <c r="AK345" i="38"/>
  <c r="AE351" i="38"/>
  <c r="AQ354" i="38"/>
  <c r="AM358" i="38"/>
  <c r="AI362" i="38"/>
  <c r="F363" i="38"/>
  <c r="J363" i="38" s="1"/>
  <c r="AE366" i="38"/>
  <c r="AM372" i="38"/>
  <c r="L383" i="38"/>
  <c r="P383" i="38"/>
  <c r="T383" i="38"/>
  <c r="X383" i="38"/>
  <c r="AB383" i="38"/>
  <c r="AM386" i="38"/>
  <c r="AM387" i="38"/>
  <c r="K389" i="38"/>
  <c r="O389" i="38"/>
  <c r="S389" i="38"/>
  <c r="W389" i="38"/>
  <c r="AA389" i="38"/>
  <c r="AM392" i="38"/>
  <c r="AM393" i="38"/>
  <c r="AQ396" i="38"/>
  <c r="AK398" i="38"/>
  <c r="AP398" i="38"/>
  <c r="AM400" i="38"/>
  <c r="AM401" i="38"/>
  <c r="AE404" i="38"/>
  <c r="AI405" i="38"/>
  <c r="F406" i="38"/>
  <c r="J406" i="38" s="1"/>
  <c r="AQ408" i="38"/>
  <c r="AE409" i="38"/>
  <c r="AM412" i="38"/>
  <c r="AQ413" i="38"/>
  <c r="AI416" i="38"/>
  <c r="AM417" i="38"/>
  <c r="AM421" i="38"/>
  <c r="AQ422" i="38"/>
  <c r="AE426" i="38"/>
  <c r="AQ427" i="38"/>
  <c r="AE428" i="38"/>
  <c r="AI438" i="38"/>
  <c r="AI442" i="38"/>
  <c r="AI446" i="38"/>
  <c r="AE310" i="38"/>
  <c r="L312" i="38"/>
  <c r="P312" i="38"/>
  <c r="T312" i="38"/>
  <c r="X312" i="38"/>
  <c r="AB312" i="38"/>
  <c r="AE314" i="38"/>
  <c r="F315" i="38"/>
  <c r="J315" i="38" s="1"/>
  <c r="AE315" i="38"/>
  <c r="Z312" i="38"/>
  <c r="AE316" i="38"/>
  <c r="AI318" i="38"/>
  <c r="AI319" i="38"/>
  <c r="F320" i="38"/>
  <c r="H320" i="38" s="1"/>
  <c r="AI320" i="38"/>
  <c r="F321" i="38"/>
  <c r="J321" i="38" s="1"/>
  <c r="AM322" i="38"/>
  <c r="AM323" i="38"/>
  <c r="AM324" i="38"/>
  <c r="AQ326" i="38"/>
  <c r="K328" i="38"/>
  <c r="O328" i="38"/>
  <c r="S328" i="38"/>
  <c r="W328" i="38"/>
  <c r="AA328" i="38"/>
  <c r="AI330" i="38"/>
  <c r="AM331" i="38"/>
  <c r="AQ332" i="38"/>
  <c r="AE334" i="38"/>
  <c r="F335" i="38"/>
  <c r="AI335" i="38"/>
  <c r="F336" i="38"/>
  <c r="AM336" i="38"/>
  <c r="AE338" i="38"/>
  <c r="AM339" i="38"/>
  <c r="AM340" i="38"/>
  <c r="AI342" i="38"/>
  <c r="F343" i="38"/>
  <c r="H343" i="38" s="1"/>
  <c r="AQ344" i="38"/>
  <c r="AP345" i="38"/>
  <c r="P345" i="38"/>
  <c r="T345" i="38"/>
  <c r="AE348" i="38"/>
  <c r="F349" i="38"/>
  <c r="J349" i="38" s="1"/>
  <c r="Y345" i="38"/>
  <c r="AQ349" i="38"/>
  <c r="AQ351" i="38"/>
  <c r="AE352" i="38"/>
  <c r="F353" i="38"/>
  <c r="F354" i="38"/>
  <c r="AM354" i="38"/>
  <c r="AQ356" i="38"/>
  <c r="AI358" i="38"/>
  <c r="F359" i="38"/>
  <c r="J359" i="38" s="1"/>
  <c r="AM360" i="38"/>
  <c r="AM361" i="38"/>
  <c r="AE362" i="38"/>
  <c r="AI364" i="38"/>
  <c r="AI365" i="38"/>
  <c r="AQ366" i="38"/>
  <c r="AE368" i="38"/>
  <c r="F369" i="38"/>
  <c r="AE369" i="38"/>
  <c r="AQ371" i="38"/>
  <c r="AI372" i="38"/>
  <c r="AQ373" i="38"/>
  <c r="F374" i="38"/>
  <c r="J374" i="38" s="1"/>
  <c r="AQ377" i="38"/>
  <c r="F378" i="38"/>
  <c r="H378" i="38" s="1"/>
  <c r="AE380" i="38"/>
  <c r="AQ381" i="38"/>
  <c r="F382" i="38"/>
  <c r="J382" i="38" s="1"/>
  <c r="M383" i="38"/>
  <c r="Q383" i="38"/>
  <c r="U383" i="38"/>
  <c r="Y383" i="38"/>
  <c r="AC383" i="38"/>
  <c r="AN383" i="38"/>
  <c r="AE385" i="38"/>
  <c r="F386" i="38"/>
  <c r="AI386" i="38"/>
  <c r="AI387" i="38"/>
  <c r="F388" i="38"/>
  <c r="J388" i="38" s="1"/>
  <c r="AF389" i="38"/>
  <c r="AJ389" i="38"/>
  <c r="AN389" i="38"/>
  <c r="AE391" i="38"/>
  <c r="F392" i="38"/>
  <c r="AI392" i="38"/>
  <c r="AI393" i="38"/>
  <c r="F394" i="38"/>
  <c r="H394" i="38" s="1"/>
  <c r="AM395" i="38"/>
  <c r="AM396" i="38"/>
  <c r="L398" i="38"/>
  <c r="P398" i="38"/>
  <c r="T398" i="38"/>
  <c r="X398" i="38"/>
  <c r="AG398" i="38"/>
  <c r="AL398" i="38"/>
  <c r="F400" i="38"/>
  <c r="AI400" i="38"/>
  <c r="AI401" i="38"/>
  <c r="AM403" i="38"/>
  <c r="AQ404" i="38"/>
  <c r="AE405" i="38"/>
  <c r="AI407" i="38"/>
  <c r="AM408" i="38"/>
  <c r="AQ409" i="38"/>
  <c r="AE411" i="38"/>
  <c r="AI412" i="38"/>
  <c r="AM413" i="38"/>
  <c r="AQ415" i="38"/>
  <c r="AI419" i="38"/>
  <c r="AI420" i="38"/>
  <c r="AI421" i="38"/>
  <c r="AI437" i="38"/>
  <c r="AE438" i="38"/>
  <c r="F439" i="38"/>
  <c r="J439" i="38" s="1"/>
  <c r="AM332" i="38"/>
  <c r="AQ334" i="38"/>
  <c r="AE335" i="38"/>
  <c r="AI336" i="38"/>
  <c r="AQ338" i="38"/>
  <c r="AI339" i="38"/>
  <c r="AI340" i="38"/>
  <c r="F341" i="38"/>
  <c r="AE342" i="38"/>
  <c r="AM343" i="38"/>
  <c r="AM344" i="38"/>
  <c r="K345" i="38"/>
  <c r="O345" i="38"/>
  <c r="S345" i="38"/>
  <c r="W345" i="38"/>
  <c r="AA345" i="38"/>
  <c r="L345" i="38"/>
  <c r="AB345" i="38"/>
  <c r="AL345" i="38"/>
  <c r="U345" i="38"/>
  <c r="AQ348" i="38"/>
  <c r="AM349" i="38"/>
  <c r="AM351" i="38"/>
  <c r="AQ352" i="38"/>
  <c r="AI354" i="38"/>
  <c r="AM356" i="38"/>
  <c r="AM357" i="38"/>
  <c r="AE358" i="38"/>
  <c r="AI360" i="38"/>
  <c r="AI361" i="38"/>
  <c r="AQ362" i="38"/>
  <c r="AE364" i="38"/>
  <c r="F365" i="38"/>
  <c r="AE365" i="38"/>
  <c r="F366" i="38"/>
  <c r="AM366" i="38"/>
  <c r="AQ368" i="38"/>
  <c r="AQ369" i="38"/>
  <c r="AE372" i="38"/>
  <c r="AM373" i="38"/>
  <c r="AQ376" i="38"/>
  <c r="AM377" i="38"/>
  <c r="AQ380" i="38"/>
  <c r="AM381" i="38"/>
  <c r="AJ383" i="38"/>
  <c r="AQ385" i="38"/>
  <c r="AE386" i="38"/>
  <c r="N383" i="38"/>
  <c r="R383" i="38"/>
  <c r="V383" i="38"/>
  <c r="Z383" i="38"/>
  <c r="K383" i="38"/>
  <c r="S383" i="38"/>
  <c r="W383" i="38"/>
  <c r="AA383" i="38"/>
  <c r="M389" i="38"/>
  <c r="Q389" i="38"/>
  <c r="U389" i="38"/>
  <c r="Y389" i="38"/>
  <c r="AC389" i="38"/>
  <c r="AG389" i="38"/>
  <c r="AQ391" i="38"/>
  <c r="AE392" i="38"/>
  <c r="N389" i="38"/>
  <c r="R389" i="38"/>
  <c r="AE393" i="38"/>
  <c r="AI395" i="38"/>
  <c r="AI396" i="38"/>
  <c r="AE400" i="38"/>
  <c r="AE401" i="38"/>
  <c r="O398" i="38"/>
  <c r="S398" i="38"/>
  <c r="W398" i="38"/>
  <c r="AI403" i="38"/>
  <c r="AM404" i="38"/>
  <c r="AQ405" i="38"/>
  <c r="AE407" i="38"/>
  <c r="F408" i="38"/>
  <c r="AI408" i="38"/>
  <c r="F409" i="38"/>
  <c r="AM409" i="38"/>
  <c r="AQ411" i="38"/>
  <c r="AE412" i="38"/>
  <c r="AI413" i="38"/>
  <c r="F414" i="38"/>
  <c r="H414" i="38" s="1"/>
  <c r="AM415" i="38"/>
  <c r="AQ416" i="38"/>
  <c r="AE417" i="38"/>
  <c r="AE419" i="38"/>
  <c r="F420" i="38"/>
  <c r="AE420" i="38"/>
  <c r="AI422" i="38"/>
  <c r="AE423" i="38"/>
  <c r="F424" i="38"/>
  <c r="AE424" i="38"/>
  <c r="AM426" i="38"/>
  <c r="AQ438" i="38"/>
  <c r="AQ442" i="38"/>
  <c r="F446" i="38"/>
  <c r="H446" i="38" s="1"/>
  <c r="AQ446" i="38"/>
  <c r="AM470" i="38"/>
  <c r="AJ467" i="38"/>
  <c r="AE473" i="38"/>
  <c r="AL489" i="38"/>
  <c r="AI498" i="38"/>
  <c r="H508" i="38"/>
  <c r="AM423" i="38"/>
  <c r="AQ424" i="38"/>
  <c r="AE425" i="38"/>
  <c r="AI427" i="38"/>
  <c r="AM428" i="38"/>
  <c r="AQ429" i="38"/>
  <c r="AE431" i="38"/>
  <c r="AM432" i="38"/>
  <c r="AM433" i="38"/>
  <c r="AQ435" i="38"/>
  <c r="AI436" i="38"/>
  <c r="AQ437" i="38"/>
  <c r="F438" i="38"/>
  <c r="H438" i="38" s="1"/>
  <c r="AE440" i="38"/>
  <c r="AQ441" i="38"/>
  <c r="F442" i="38"/>
  <c r="J442" i="38" s="1"/>
  <c r="AE445" i="38"/>
  <c r="AE449" i="38"/>
  <c r="AE451" i="38"/>
  <c r="F452" i="38"/>
  <c r="AE452" i="38"/>
  <c r="AI454" i="38"/>
  <c r="K459" i="38"/>
  <c r="O459" i="38"/>
  <c r="S459" i="38"/>
  <c r="W459" i="38"/>
  <c r="AA459" i="38"/>
  <c r="AE462" i="38"/>
  <c r="AI464" i="38"/>
  <c r="M467" i="38"/>
  <c r="Q467" i="38"/>
  <c r="U467" i="38"/>
  <c r="Y467" i="38"/>
  <c r="AH467" i="38"/>
  <c r="AI470" i="38"/>
  <c r="T485" i="38"/>
  <c r="AE416" i="38"/>
  <c r="AI417" i="38"/>
  <c r="F418" i="38"/>
  <c r="H418" i="38" s="1"/>
  <c r="AM419" i="38"/>
  <c r="AQ420" i="38"/>
  <c r="AE421" i="38"/>
  <c r="AI423" i="38"/>
  <c r="AM424" i="38"/>
  <c r="AQ425" i="38"/>
  <c r="AE427" i="38"/>
  <c r="F428" i="38"/>
  <c r="AI428" i="38"/>
  <c r="F429" i="38"/>
  <c r="AM429" i="38"/>
  <c r="AQ431" i="38"/>
  <c r="AI432" i="38"/>
  <c r="AI433" i="38"/>
  <c r="F434" i="38"/>
  <c r="J434" i="38" s="1"/>
  <c r="AE436" i="38"/>
  <c r="AM437" i="38"/>
  <c r="AQ440" i="38"/>
  <c r="AM441" i="38"/>
  <c r="AQ444" i="38"/>
  <c r="AQ445" i="38"/>
  <c r="AQ448" i="38"/>
  <c r="F451" i="38"/>
  <c r="J451" i="38" s="1"/>
  <c r="AQ451" i="38"/>
  <c r="AQ453" i="38"/>
  <c r="AE454" i="38"/>
  <c r="AE455" i="38"/>
  <c r="F456" i="38"/>
  <c r="AI456" i="38"/>
  <c r="F457" i="38"/>
  <c r="AM457" i="38"/>
  <c r="L459" i="38"/>
  <c r="P459" i="38"/>
  <c r="T459" i="38"/>
  <c r="X459" i="38"/>
  <c r="AB459" i="38"/>
  <c r="AF459" i="38"/>
  <c r="AJ459" i="38"/>
  <c r="AN459" i="38"/>
  <c r="F461" i="38"/>
  <c r="J461" i="38" s="1"/>
  <c r="AH459" i="38"/>
  <c r="AQ461" i="38"/>
  <c r="AQ463" i="38"/>
  <c r="AE464" i="38"/>
  <c r="AE465" i="38"/>
  <c r="F466" i="38"/>
  <c r="AI466" i="38"/>
  <c r="D467" i="38"/>
  <c r="AQ469" i="38"/>
  <c r="AE470" i="38"/>
  <c r="AN485" i="38"/>
  <c r="AQ498" i="38"/>
  <c r="AE439" i="38"/>
  <c r="F440" i="38"/>
  <c r="AM440" i="38"/>
  <c r="AI441" i="38"/>
  <c r="AE443" i="38"/>
  <c r="F444" i="38"/>
  <c r="AM444" i="38"/>
  <c r="AE447" i="38"/>
  <c r="F448" i="38"/>
  <c r="AM448" i="38"/>
  <c r="AM452" i="38"/>
  <c r="AQ454" i="38"/>
  <c r="AQ455" i="38"/>
  <c r="AE456" i="38"/>
  <c r="AC459" i="38"/>
  <c r="AG459" i="38"/>
  <c r="AM462" i="38"/>
  <c r="AQ464" i="38"/>
  <c r="AQ465" i="38"/>
  <c r="AE466" i="38"/>
  <c r="AQ470" i="38"/>
  <c r="AQ471" i="38"/>
  <c r="AE472" i="38"/>
  <c r="AE488" i="38"/>
  <c r="AB485" i="38"/>
  <c r="P467" i="38"/>
  <c r="AE471" i="38"/>
  <c r="F472" i="38"/>
  <c r="AI472" i="38"/>
  <c r="F473" i="38"/>
  <c r="AM473" i="38"/>
  <c r="AQ475" i="38"/>
  <c r="AE476" i="38"/>
  <c r="AI477" i="38"/>
  <c r="AM479" i="38"/>
  <c r="AM480" i="38"/>
  <c r="AM481" i="38"/>
  <c r="AQ483" i="38"/>
  <c r="AQ484" i="38"/>
  <c r="AI486" i="38"/>
  <c r="F487" i="38"/>
  <c r="J487" i="38" s="1"/>
  <c r="AI487" i="38"/>
  <c r="Y489" i="38"/>
  <c r="AC489" i="38"/>
  <c r="AQ491" i="38"/>
  <c r="AI493" i="38"/>
  <c r="AM495" i="38"/>
  <c r="AM496" i="38"/>
  <c r="AE497" i="38"/>
  <c r="AQ503" i="38"/>
  <c r="M500" i="38"/>
  <c r="U500" i="38"/>
  <c r="Y500" i="38"/>
  <c r="AC500" i="38"/>
  <c r="AQ504" i="38"/>
  <c r="AI505" i="38"/>
  <c r="AM507" i="38"/>
  <c r="W509" i="38"/>
  <c r="AK509" i="38"/>
  <c r="AK499" i="38" s="1"/>
  <c r="F512" i="38"/>
  <c r="J512" i="38" s="1"/>
  <c r="AQ512" i="38"/>
  <c r="AQ513" i="38"/>
  <c r="AQ514" i="38"/>
  <c r="AM518" i="38"/>
  <c r="AM519" i="38"/>
  <c r="AM521" i="38"/>
  <c r="J529" i="38"/>
  <c r="N527" i="38"/>
  <c r="R527" i="38"/>
  <c r="R526" i="38" s="1"/>
  <c r="V527" i="38"/>
  <c r="Z527" i="38"/>
  <c r="AD527" i="38"/>
  <c r="AM529" i="38"/>
  <c r="AI534" i="38"/>
  <c r="AM538" i="38"/>
  <c r="AB541" i="38"/>
  <c r="AE542" i="38"/>
  <c r="AM475" i="38"/>
  <c r="AQ476" i="38"/>
  <c r="AI479" i="38"/>
  <c r="AI480" i="38"/>
  <c r="F481" i="38"/>
  <c r="J481" i="38" s="1"/>
  <c r="AM483" i="38"/>
  <c r="AM484" i="38"/>
  <c r="F486" i="38"/>
  <c r="J486" i="38" s="1"/>
  <c r="AE486" i="38"/>
  <c r="AM491" i="38"/>
  <c r="N489" i="38"/>
  <c r="V489" i="38"/>
  <c r="AD489" i="38"/>
  <c r="AM492" i="38"/>
  <c r="S489" i="38"/>
  <c r="AI495" i="38"/>
  <c r="AI496" i="38"/>
  <c r="AM503" i="38"/>
  <c r="AM504" i="38"/>
  <c r="AO500" i="38"/>
  <c r="AI507" i="38"/>
  <c r="L509" i="38"/>
  <c r="P509" i="38"/>
  <c r="X509" i="38"/>
  <c r="AG509" i="38"/>
  <c r="F511" i="38"/>
  <c r="AH509" i="38"/>
  <c r="AM512" i="38"/>
  <c r="V509" i="38"/>
  <c r="V499" i="38" s="1"/>
  <c r="Z509" i="38"/>
  <c r="Z499" i="38" s="1"/>
  <c r="AD509" i="38"/>
  <c r="AN541" i="38"/>
  <c r="AQ542" i="38"/>
  <c r="F528" i="38"/>
  <c r="D527" i="38"/>
  <c r="AL527" i="38"/>
  <c r="AJ541" i="38"/>
  <c r="AM542" i="38"/>
  <c r="AI547" i="38"/>
  <c r="AI449" i="38"/>
  <c r="F450" i="38"/>
  <c r="J450" i="38" s="1"/>
  <c r="AM451" i="38"/>
  <c r="AQ452" i="38"/>
  <c r="AE453" i="38"/>
  <c r="AI455" i="38"/>
  <c r="AM456" i="38"/>
  <c r="AQ457" i="38"/>
  <c r="AM461" i="38"/>
  <c r="AQ462" i="38"/>
  <c r="N459" i="38"/>
  <c r="R459" i="38"/>
  <c r="AE463" i="38"/>
  <c r="AI465" i="38"/>
  <c r="AM466" i="38"/>
  <c r="N467" i="38"/>
  <c r="R467" i="38"/>
  <c r="V467" i="38"/>
  <c r="Z467" i="38"/>
  <c r="AD467" i="38"/>
  <c r="AE469" i="38"/>
  <c r="AI471" i="38"/>
  <c r="AM472" i="38"/>
  <c r="AQ473" i="38"/>
  <c r="AE475" i="38"/>
  <c r="F476" i="38"/>
  <c r="AI476" i="38"/>
  <c r="F477" i="38"/>
  <c r="AM477" i="38"/>
  <c r="AQ479" i="38"/>
  <c r="AQ480" i="38"/>
  <c r="AQ481" i="38"/>
  <c r="AE483" i="38"/>
  <c r="F484" i="38"/>
  <c r="J484" i="38" s="1"/>
  <c r="AE484" i="38"/>
  <c r="K485" i="38"/>
  <c r="O485" i="38"/>
  <c r="S485" i="38"/>
  <c r="W485" i="38"/>
  <c r="AA485" i="38"/>
  <c r="AM486" i="38"/>
  <c r="AP485" i="38"/>
  <c r="AM487" i="38"/>
  <c r="AJ489" i="38"/>
  <c r="L489" i="38"/>
  <c r="AE491" i="38"/>
  <c r="AG489" i="38"/>
  <c r="F492" i="38"/>
  <c r="F493" i="38"/>
  <c r="AM493" i="38"/>
  <c r="AQ495" i="38"/>
  <c r="AI497" i="38"/>
  <c r="F498" i="38"/>
  <c r="J498" i="38" s="1"/>
  <c r="L500" i="38"/>
  <c r="P500" i="38"/>
  <c r="T500" i="38"/>
  <c r="X500" i="38"/>
  <c r="AB500" i="38"/>
  <c r="AE503" i="38"/>
  <c r="F504" i="38"/>
  <c r="F505" i="38"/>
  <c r="AM505" i="38"/>
  <c r="AQ507" i="38"/>
  <c r="AJ509" i="38"/>
  <c r="AE512" i="38"/>
  <c r="F513" i="38"/>
  <c r="AE514" i="38"/>
  <c r="AM515" i="38"/>
  <c r="AQ518" i="38"/>
  <c r="AI523" i="38"/>
  <c r="AQ525" i="38"/>
  <c r="AN527" i="38"/>
  <c r="AI531" i="38"/>
  <c r="AQ533" i="38"/>
  <c r="AE536" i="38"/>
  <c r="AQ537" i="38"/>
  <c r="AE540" i="38"/>
  <c r="AI542" i="38"/>
  <c r="F544" i="38"/>
  <c r="J544" i="38" s="1"/>
  <c r="M541" i="38"/>
  <c r="Q541" i="38"/>
  <c r="U541" i="38"/>
  <c r="Y541" i="38"/>
  <c r="AC541" i="38"/>
  <c r="AQ544" i="38"/>
  <c r="AE547" i="38"/>
  <c r="AE558" i="38"/>
  <c r="AM562" i="38"/>
  <c r="AI563" i="38"/>
  <c r="AE565" i="38"/>
  <c r="AM510" i="38"/>
  <c r="AM511" i="38"/>
  <c r="K509" i="38"/>
  <c r="S509" i="38"/>
  <c r="AA509" i="38"/>
  <c r="AI514" i="38"/>
  <c r="F515" i="38"/>
  <c r="H515" i="38" s="1"/>
  <c r="AQ516" i="38"/>
  <c r="AM517" i="38"/>
  <c r="AI519" i="38"/>
  <c r="AM520" i="38"/>
  <c r="AE523" i="38"/>
  <c r="F524" i="38"/>
  <c r="AI524" i="38"/>
  <c r="F525" i="38"/>
  <c r="AI529" i="38"/>
  <c r="AP527" i="38"/>
  <c r="P527" i="38"/>
  <c r="AE531" i="38"/>
  <c r="F532" i="38"/>
  <c r="AI532" i="38"/>
  <c r="F533" i="38"/>
  <c r="AE533" i="38"/>
  <c r="F536" i="38"/>
  <c r="J536" i="38" s="1"/>
  <c r="AQ536" i="38"/>
  <c r="F537" i="38"/>
  <c r="H537" i="38" s="1"/>
  <c r="AM537" i="38"/>
  <c r="AI539" i="38"/>
  <c r="F540" i="38"/>
  <c r="H540" i="38" s="1"/>
  <c r="AI540" i="38"/>
  <c r="F543" i="38"/>
  <c r="H543" i="38" s="1"/>
  <c r="AM544" i="38"/>
  <c r="AQ545" i="38"/>
  <c r="AE546" i="38"/>
  <c r="AI548" i="38"/>
  <c r="AQ550" i="38"/>
  <c r="AE552" i="38"/>
  <c r="F553" i="38"/>
  <c r="AE553" i="38"/>
  <c r="F554" i="38"/>
  <c r="AM554" i="38"/>
  <c r="AQ556" i="38"/>
  <c r="AM557" i="38"/>
  <c r="AQ558" i="38"/>
  <c r="K560" i="38"/>
  <c r="O560" i="38"/>
  <c r="S560" i="38"/>
  <c r="W560" i="38"/>
  <c r="AA560" i="38"/>
  <c r="AE561" i="38"/>
  <c r="AI561" i="38"/>
  <c r="AM561" i="38"/>
  <c r="AQ561" i="38"/>
  <c r="AI562" i="38"/>
  <c r="AK560" i="38"/>
  <c r="AE563" i="38"/>
  <c r="F564" i="38"/>
  <c r="J564" i="38" s="1"/>
  <c r="AQ565" i="38"/>
  <c r="AQ546" i="38"/>
  <c r="AE548" i="38"/>
  <c r="AE549" i="38"/>
  <c r="AM550" i="38"/>
  <c r="AQ552" i="38"/>
  <c r="AI554" i="38"/>
  <c r="AM556" i="38"/>
  <c r="AI557" i="38"/>
  <c r="AM565" i="38"/>
  <c r="AI515" i="38"/>
  <c r="AI516" i="38"/>
  <c r="F517" i="38"/>
  <c r="AQ519" i="38"/>
  <c r="AE520" i="38"/>
  <c r="AQ521" i="38"/>
  <c r="F522" i="38"/>
  <c r="J522" i="38" s="1"/>
  <c r="AM523" i="38"/>
  <c r="AQ524" i="38"/>
  <c r="AM525" i="38"/>
  <c r="E527" i="38"/>
  <c r="M527" i="38"/>
  <c r="Q527" i="38"/>
  <c r="Q526" i="38" s="1"/>
  <c r="U527" i="38"/>
  <c r="Y527" i="38"/>
  <c r="AH527" i="38"/>
  <c r="F530" i="38"/>
  <c r="H530" i="38" s="1"/>
  <c r="AM531" i="38"/>
  <c r="AQ532" i="38"/>
  <c r="AM533" i="38"/>
  <c r="AQ534" i="38"/>
  <c r="AI536" i="38"/>
  <c r="AE537" i="38"/>
  <c r="AQ539" i="38"/>
  <c r="AQ540" i="38"/>
  <c r="K541" i="38"/>
  <c r="O541" i="38"/>
  <c r="S541" i="38"/>
  <c r="W541" i="38"/>
  <c r="AA541" i="38"/>
  <c r="F545" i="38"/>
  <c r="AI545" i="38"/>
  <c r="F546" i="38"/>
  <c r="AM546" i="38"/>
  <c r="AQ548" i="38"/>
  <c r="AI550" i="38"/>
  <c r="F551" i="38"/>
  <c r="J551" i="38" s="1"/>
  <c r="AM552" i="38"/>
  <c r="AM553" i="38"/>
  <c r="AE554" i="38"/>
  <c r="AI556" i="38"/>
  <c r="AE557" i="38"/>
  <c r="F558" i="38"/>
  <c r="J558" i="38" s="1"/>
  <c r="AI558" i="38"/>
  <c r="F559" i="38"/>
  <c r="H559" i="38" s="1"/>
  <c r="D560" i="38"/>
  <c r="M560" i="38"/>
  <c r="Q560" i="38"/>
  <c r="U560" i="38"/>
  <c r="Y560" i="38"/>
  <c r="AC560" i="38"/>
  <c r="AQ562" i="38"/>
  <c r="AM563" i="38"/>
  <c r="AI565" i="38"/>
  <c r="J37" i="38"/>
  <c r="J99" i="38"/>
  <c r="AM86" i="38"/>
  <c r="AJ83" i="38"/>
  <c r="AQ92" i="38"/>
  <c r="AN89" i="38"/>
  <c r="AG96" i="38"/>
  <c r="AI98" i="38"/>
  <c r="J102" i="38"/>
  <c r="AD83" i="38"/>
  <c r="AI86" i="38"/>
  <c r="AF83" i="38"/>
  <c r="AI90" i="38"/>
  <c r="AH89" i="38"/>
  <c r="AC96" i="38"/>
  <c r="AE98" i="38"/>
  <c r="AN107" i="38"/>
  <c r="AI113" i="38"/>
  <c r="AH107" i="38"/>
  <c r="E107" i="38"/>
  <c r="F114" i="38"/>
  <c r="AP83" i="38"/>
  <c r="F84" i="38"/>
  <c r="AE86" i="38"/>
  <c r="AB83" i="38"/>
  <c r="AK89" i="38"/>
  <c r="AI92" i="38"/>
  <c r="AF89" i="38"/>
  <c r="J105" i="38"/>
  <c r="AD107" i="38"/>
  <c r="AE113" i="38"/>
  <c r="AL83" i="38"/>
  <c r="AQ86" i="38"/>
  <c r="AN83" i="38"/>
  <c r="E89" i="38"/>
  <c r="AL89" i="38"/>
  <c r="AE92" i="38"/>
  <c r="AB89" i="38"/>
  <c r="AE93" i="38"/>
  <c r="AC89" i="38"/>
  <c r="F108" i="38"/>
  <c r="D107" i="38"/>
  <c r="AM110" i="38"/>
  <c r="AJ107" i="38"/>
  <c r="AP107" i="38"/>
  <c r="AQ113" i="38"/>
  <c r="D89" i="38"/>
  <c r="AM92" i="38"/>
  <c r="AJ89" i="38"/>
  <c r="E96" i="38"/>
  <c r="K107" i="38"/>
  <c r="O107" i="38"/>
  <c r="S107" i="38"/>
  <c r="W107" i="38"/>
  <c r="AA107" i="38"/>
  <c r="V107" i="38"/>
  <c r="AL107" i="38"/>
  <c r="L107" i="38"/>
  <c r="AE110" i="38"/>
  <c r="AB107" i="38"/>
  <c r="Q107" i="38"/>
  <c r="AI115" i="38"/>
  <c r="AQ99" i="38"/>
  <c r="F100" i="38"/>
  <c r="AQ103" i="38"/>
  <c r="F104" i="38"/>
  <c r="AE111" i="38"/>
  <c r="AE115" i="38"/>
  <c r="H138" i="38"/>
  <c r="D149" i="38"/>
  <c r="F150" i="38"/>
  <c r="AE150" i="38"/>
  <c r="AD149" i="38"/>
  <c r="AE149" i="38" s="1"/>
  <c r="AI150" i="38"/>
  <c r="AH149" i="38"/>
  <c r="AM150" i="38"/>
  <c r="AL149" i="38"/>
  <c r="AQ150" i="38"/>
  <c r="AP149" i="38"/>
  <c r="J152" i="38"/>
  <c r="H160" i="38"/>
  <c r="E164" i="38"/>
  <c r="F165" i="38"/>
  <c r="J170" i="38"/>
  <c r="J178" i="38"/>
  <c r="D191" i="38"/>
  <c r="F192" i="38"/>
  <c r="AE192" i="38"/>
  <c r="AD191" i="38"/>
  <c r="AI192" i="38"/>
  <c r="AH191" i="38"/>
  <c r="AM192" i="38"/>
  <c r="AL191" i="38"/>
  <c r="AL190" i="38" s="1"/>
  <c r="AQ192" i="38"/>
  <c r="AP191" i="38"/>
  <c r="J194" i="38"/>
  <c r="H233" i="38"/>
  <c r="AI245" i="38"/>
  <c r="AF243" i="38"/>
  <c r="AQ246" i="38"/>
  <c r="AQ247" i="38"/>
  <c r="AE251" i="38"/>
  <c r="AI255" i="38"/>
  <c r="E260" i="38"/>
  <c r="F261" i="38"/>
  <c r="H274" i="38"/>
  <c r="J274" i="38"/>
  <c r="AH199" i="38"/>
  <c r="D199" i="38"/>
  <c r="AE200" i="38"/>
  <c r="AQ200" i="38"/>
  <c r="F201" i="38"/>
  <c r="E207" i="38"/>
  <c r="AF207" i="38"/>
  <c r="AN214" i="38"/>
  <c r="AF235" i="38"/>
  <c r="L243" i="38"/>
  <c r="P243" i="38"/>
  <c r="T243" i="38"/>
  <c r="X243" i="38"/>
  <c r="AE245" i="38"/>
  <c r="AB243" i="38"/>
  <c r="AM246" i="38"/>
  <c r="AO243" i="38"/>
  <c r="AM247" i="38"/>
  <c r="AQ250" i="38"/>
  <c r="AQ251" i="38"/>
  <c r="AE254" i="38"/>
  <c r="AE255" i="38"/>
  <c r="L199" i="38"/>
  <c r="P199" i="38"/>
  <c r="T199" i="38"/>
  <c r="X199" i="38"/>
  <c r="AB199" i="38"/>
  <c r="AF199" i="38"/>
  <c r="AJ199" i="38"/>
  <c r="AN199" i="38"/>
  <c r="AI202" i="38"/>
  <c r="AI206" i="38"/>
  <c r="AB207" i="38"/>
  <c r="AH207" i="38"/>
  <c r="AQ208" i="38"/>
  <c r="F209" i="38"/>
  <c r="AE209" i="38"/>
  <c r="AM212" i="38"/>
  <c r="AI213" i="38"/>
  <c r="D214" i="38"/>
  <c r="AG214" i="38"/>
  <c r="AE215" i="38"/>
  <c r="AH214" i="38"/>
  <c r="AI218" i="38"/>
  <c r="AE219" i="38"/>
  <c r="E223" i="38"/>
  <c r="AG223" i="38"/>
  <c r="AI241" i="38"/>
  <c r="AQ245" i="38"/>
  <c r="AN243" i="38"/>
  <c r="F200" i="38"/>
  <c r="AE202" i="38"/>
  <c r="AE206" i="38"/>
  <c r="AN207" i="38"/>
  <c r="N207" i="38"/>
  <c r="R207" i="38"/>
  <c r="V207" i="38"/>
  <c r="Z207" i="38"/>
  <c r="AD207" i="38"/>
  <c r="AM208" i="38"/>
  <c r="AI212" i="38"/>
  <c r="AE213" i="38"/>
  <c r="AQ215" i="38"/>
  <c r="AE218" i="38"/>
  <c r="AQ219" i="38"/>
  <c r="K223" i="38"/>
  <c r="O223" i="38"/>
  <c r="S223" i="38"/>
  <c r="W223" i="38"/>
  <c r="AA223" i="38"/>
  <c r="M223" i="38"/>
  <c r="Q223" i="38"/>
  <c r="U223" i="38"/>
  <c r="Y223" i="38"/>
  <c r="AC223" i="38"/>
  <c r="AQ226" i="38"/>
  <c r="AE227" i="38"/>
  <c r="J229" i="38"/>
  <c r="AE230" i="38"/>
  <c r="AI231" i="38"/>
  <c r="F232" i="38"/>
  <c r="AI234" i="38"/>
  <c r="AN235" i="38"/>
  <c r="M235" i="38"/>
  <c r="Q235" i="38"/>
  <c r="U235" i="38"/>
  <c r="Y235" i="38"/>
  <c r="AC235" i="38"/>
  <c r="AH235" i="38"/>
  <c r="AQ236" i="38"/>
  <c r="AE237" i="38"/>
  <c r="E235" i="38"/>
  <c r="AE240" i="38"/>
  <c r="AE241" i="38"/>
  <c r="F242" i="38"/>
  <c r="AM245" i="38"/>
  <c r="AJ243" i="38"/>
  <c r="AE246" i="38"/>
  <c r="F248" i="38"/>
  <c r="E328" i="38"/>
  <c r="F329" i="38"/>
  <c r="J334" i="38"/>
  <c r="H334" i="38"/>
  <c r="F224" i="38"/>
  <c r="F244" i="38"/>
  <c r="AE256" i="38"/>
  <c r="AF260" i="38"/>
  <c r="M260" i="38"/>
  <c r="Q260" i="38"/>
  <c r="U260" i="38"/>
  <c r="Y260" i="38"/>
  <c r="AC260" i="38"/>
  <c r="AG260" i="38"/>
  <c r="AK260" i="38"/>
  <c r="AO260" i="38"/>
  <c r="AM262" i="38"/>
  <c r="AM266" i="38"/>
  <c r="AF267" i="38"/>
  <c r="AE268" i="38"/>
  <c r="AL267" i="38"/>
  <c r="AE272" i="38"/>
  <c r="AI276" i="38"/>
  <c r="AE277" i="38"/>
  <c r="AI280" i="38"/>
  <c r="AE281" i="38"/>
  <c r="E312" i="38"/>
  <c r="F313" i="38"/>
  <c r="H321" i="38"/>
  <c r="AQ256" i="38"/>
  <c r="F257" i="38"/>
  <c r="AB260" i="38"/>
  <c r="AI262" i="38"/>
  <c r="AI266" i="38"/>
  <c r="AB267" i="38"/>
  <c r="AE267" i="38" s="1"/>
  <c r="AG267" i="38"/>
  <c r="AQ268" i="38"/>
  <c r="F269" i="38"/>
  <c r="AE269" i="38"/>
  <c r="AQ272" i="38"/>
  <c r="F273" i="38"/>
  <c r="AE276" i="38"/>
  <c r="AQ277" i="38"/>
  <c r="AE280" i="38"/>
  <c r="AQ281" i="38"/>
  <c r="H288" i="38"/>
  <c r="H300" i="38"/>
  <c r="AL312" i="38"/>
  <c r="AF328" i="38"/>
  <c r="AJ328" i="38"/>
  <c r="AM256" i="38"/>
  <c r="D260" i="38"/>
  <c r="AN260" i="38"/>
  <c r="AE262" i="38"/>
  <c r="AE266" i="38"/>
  <c r="AN267" i="38"/>
  <c r="AM268" i="38"/>
  <c r="AM272" i="38"/>
  <c r="AQ276" i="38"/>
  <c r="AM277" i="38"/>
  <c r="AQ280" i="38"/>
  <c r="AM281" i="38"/>
  <c r="J310" i="38"/>
  <c r="AF312" i="38"/>
  <c r="AJ312" i="38"/>
  <c r="AN312" i="38"/>
  <c r="AD328" i="38"/>
  <c r="M328" i="38"/>
  <c r="Q328" i="38"/>
  <c r="U328" i="38"/>
  <c r="Y328" i="38"/>
  <c r="AC328" i="38"/>
  <c r="AK328" i="38"/>
  <c r="AO328" i="38"/>
  <c r="H349" i="38"/>
  <c r="E345" i="38"/>
  <c r="AD345" i="38"/>
  <c r="AJ345" i="38"/>
  <c r="AM347" i="38"/>
  <c r="AQ347" i="38"/>
  <c r="AE387" i="38"/>
  <c r="AD383" i="38"/>
  <c r="D312" i="38"/>
  <c r="D328" i="38"/>
  <c r="AE339" i="38"/>
  <c r="AE343" i="38"/>
  <c r="AF345" i="38"/>
  <c r="AI349" i="38"/>
  <c r="AE353" i="38"/>
  <c r="AP389" i="38"/>
  <c r="L389" i="38"/>
  <c r="P389" i="38"/>
  <c r="T389" i="38"/>
  <c r="X389" i="38"/>
  <c r="AB389" i="38"/>
  <c r="AI399" i="38"/>
  <c r="AF398" i="38"/>
  <c r="AQ339" i="38"/>
  <c r="F340" i="38"/>
  <c r="AQ343" i="38"/>
  <c r="F344" i="38"/>
  <c r="AE349" i="38"/>
  <c r="AI352" i="38"/>
  <c r="AQ353" i="38"/>
  <c r="AQ357" i="38"/>
  <c r="H360" i="38"/>
  <c r="AQ361" i="38"/>
  <c r="AQ365" i="38"/>
  <c r="H371" i="38"/>
  <c r="H375" i="38"/>
  <c r="AI376" i="38"/>
  <c r="AM380" i="38"/>
  <c r="AE376" i="38"/>
  <c r="AI380" i="38"/>
  <c r="E383" i="38"/>
  <c r="F384" i="38"/>
  <c r="AO383" i="38"/>
  <c r="AQ375" i="38"/>
  <c r="AQ379" i="38"/>
  <c r="AH383" i="38"/>
  <c r="AK389" i="38"/>
  <c r="AO389" i="38"/>
  <c r="F393" i="38"/>
  <c r="D389" i="38"/>
  <c r="AE399" i="38"/>
  <c r="AB398" i="38"/>
  <c r="AM371" i="38"/>
  <c r="AM375" i="38"/>
  <c r="AM379" i="38"/>
  <c r="AE384" i="38"/>
  <c r="AM384" i="38"/>
  <c r="AQ384" i="38"/>
  <c r="F387" i="38"/>
  <c r="D383" i="38"/>
  <c r="E389" i="38"/>
  <c r="F390" i="38"/>
  <c r="M398" i="38"/>
  <c r="Q398" i="38"/>
  <c r="U398" i="38"/>
  <c r="Y398" i="38"/>
  <c r="AC398" i="38"/>
  <c r="AH398" i="38"/>
  <c r="AQ399" i="38"/>
  <c r="AN398" i="38"/>
  <c r="F401" i="38"/>
  <c r="D398" i="38"/>
  <c r="AI371" i="38"/>
  <c r="AI375" i="38"/>
  <c r="AI379" i="38"/>
  <c r="AF383" i="38"/>
  <c r="N398" i="38"/>
  <c r="R398" i="38"/>
  <c r="V398" i="38"/>
  <c r="Z398" i="38"/>
  <c r="AD398" i="38"/>
  <c r="AM399" i="38"/>
  <c r="AJ398" i="38"/>
  <c r="AO398" i="38"/>
  <c r="E398" i="38"/>
  <c r="F402" i="38"/>
  <c r="H403" i="38"/>
  <c r="H431" i="38"/>
  <c r="J435" i="38"/>
  <c r="AQ439" i="38"/>
  <c r="AQ443" i="38"/>
  <c r="AD459" i="38"/>
  <c r="M459" i="38"/>
  <c r="Q459" i="38"/>
  <c r="U459" i="38"/>
  <c r="Y459" i="38"/>
  <c r="AK459" i="38"/>
  <c r="AO459" i="38"/>
  <c r="K467" i="38"/>
  <c r="O467" i="38"/>
  <c r="S467" i="38"/>
  <c r="W467" i="38"/>
  <c r="AA467" i="38"/>
  <c r="AM468" i="38"/>
  <c r="AK467" i="38"/>
  <c r="AM431" i="38"/>
  <c r="AM435" i="38"/>
  <c r="AM439" i="38"/>
  <c r="AM443" i="38"/>
  <c r="AI444" i="38"/>
  <c r="F445" i="38"/>
  <c r="AM447" i="38"/>
  <c r="AI448" i="38"/>
  <c r="F449" i="38"/>
  <c r="E459" i="38"/>
  <c r="F460" i="38"/>
  <c r="AF467" i="38"/>
  <c r="AI468" i="38"/>
  <c r="AG467" i="38"/>
  <c r="AI431" i="38"/>
  <c r="AI435" i="38"/>
  <c r="AI439" i="38"/>
  <c r="AI443" i="38"/>
  <c r="AE444" i="38"/>
  <c r="AI447" i="38"/>
  <c r="AE448" i="38"/>
  <c r="J458" i="38"/>
  <c r="AE468" i="38"/>
  <c r="AC467" i="38"/>
  <c r="F470" i="38"/>
  <c r="E467" i="38"/>
  <c r="J471" i="38"/>
  <c r="H475" i="38"/>
  <c r="AQ468" i="38"/>
  <c r="AO467" i="38"/>
  <c r="E485" i="38"/>
  <c r="AC485" i="38"/>
  <c r="AG485" i="38"/>
  <c r="AK485" i="38"/>
  <c r="AO485" i="38"/>
  <c r="AI501" i="38"/>
  <c r="AH500" i="38"/>
  <c r="H502" i="38"/>
  <c r="E509" i="38"/>
  <c r="F510" i="38"/>
  <c r="D459" i="38"/>
  <c r="D489" i="38"/>
  <c r="P489" i="38"/>
  <c r="T489" i="38"/>
  <c r="X489" i="38"/>
  <c r="AB489" i="38"/>
  <c r="AF489" i="38"/>
  <c r="AN489" i="38"/>
  <c r="AO489" i="38"/>
  <c r="AE492" i="38"/>
  <c r="AE501" i="38"/>
  <c r="AD500" i="38"/>
  <c r="AI510" i="38"/>
  <c r="AF509" i="38"/>
  <c r="N509" i="38"/>
  <c r="R509" i="38"/>
  <c r="R499" i="38" s="1"/>
  <c r="M489" i="38"/>
  <c r="Q489" i="38"/>
  <c r="U489" i="38"/>
  <c r="AI491" i="38"/>
  <c r="AK489" i="38"/>
  <c r="AQ492" i="38"/>
  <c r="AQ496" i="38"/>
  <c r="H498" i="38"/>
  <c r="K500" i="38"/>
  <c r="K499" i="38" s="1"/>
  <c r="O500" i="38"/>
  <c r="S500" i="38"/>
  <c r="W500" i="38"/>
  <c r="AA500" i="38"/>
  <c r="AQ501" i="38"/>
  <c r="AP500" i="38"/>
  <c r="AF500" i="38"/>
  <c r="AJ500" i="38"/>
  <c r="AN500" i="38"/>
  <c r="AI504" i="38"/>
  <c r="AE510" i="38"/>
  <c r="AB509" i="38"/>
  <c r="D500" i="38"/>
  <c r="F501" i="38"/>
  <c r="AM501" i="38"/>
  <c r="AL500" i="38"/>
  <c r="AE504" i="38"/>
  <c r="AQ510" i="38"/>
  <c r="AN509" i="38"/>
  <c r="M509" i="38"/>
  <c r="M499" i="38" s="1"/>
  <c r="Q509" i="38"/>
  <c r="U509" i="38"/>
  <c r="Y509" i="38"/>
  <c r="AC509" i="38"/>
  <c r="AO509" i="38"/>
  <c r="AE513" i="38"/>
  <c r="AE515" i="38"/>
  <c r="AI521" i="38"/>
  <c r="AI525" i="38"/>
  <c r="K527" i="38"/>
  <c r="O527" i="38"/>
  <c r="S527" i="38"/>
  <c r="S526" i="38" s="1"/>
  <c r="W527" i="38"/>
  <c r="AA527" i="38"/>
  <c r="AM528" i="38"/>
  <c r="AK527" i="38"/>
  <c r="AK526" i="38" s="1"/>
  <c r="AI511" i="38"/>
  <c r="AI513" i="38"/>
  <c r="AQ515" i="38"/>
  <c r="F516" i="38"/>
  <c r="AE517" i="38"/>
  <c r="AE521" i="38"/>
  <c r="AE525" i="38"/>
  <c r="AF527" i="38"/>
  <c r="AI528" i="38"/>
  <c r="AG527" i="38"/>
  <c r="AG526" i="38" s="1"/>
  <c r="AE529" i="38"/>
  <c r="D509" i="38"/>
  <c r="AE511" i="38"/>
  <c r="AQ517" i="38"/>
  <c r="J519" i="38"/>
  <c r="H519" i="38"/>
  <c r="J523" i="38"/>
  <c r="AE528" i="38"/>
  <c r="AC527" i="38"/>
  <c r="AQ529" i="38"/>
  <c r="J534" i="38"/>
  <c r="AQ528" i="38"/>
  <c r="AO527" i="38"/>
  <c r="AM534" i="38"/>
  <c r="AI538" i="38"/>
  <c r="AE539" i="38"/>
  <c r="D541" i="38"/>
  <c r="F542" i="38"/>
  <c r="AF541" i="38"/>
  <c r="AQ549" i="38"/>
  <c r="AQ553" i="38"/>
  <c r="AQ538" i="38"/>
  <c r="AM539" i="38"/>
  <c r="AO541" i="38"/>
  <c r="AQ541" i="38" s="1"/>
  <c r="AE544" i="38"/>
  <c r="AI549" i="38"/>
  <c r="AI553" i="38"/>
  <c r="F561" i="38"/>
  <c r="H562" i="38"/>
  <c r="D5" i="12"/>
  <c r="C8" i="27" s="1"/>
  <c r="C41" i="27"/>
  <c r="C43" i="27"/>
  <c r="C45" i="27"/>
  <c r="C47" i="27"/>
  <c r="C49" i="27"/>
  <c r="C51" i="27"/>
  <c r="C53" i="27"/>
  <c r="C55" i="27"/>
  <c r="C70" i="27"/>
  <c r="C72" i="27"/>
  <c r="C74" i="27"/>
  <c r="C76" i="27"/>
  <c r="C78" i="27"/>
  <c r="C87" i="27"/>
  <c r="C89" i="27"/>
  <c r="C91" i="27"/>
  <c r="C93" i="27"/>
  <c r="C95" i="27"/>
  <c r="C97" i="27"/>
  <c r="C99" i="27"/>
  <c r="C101" i="27"/>
  <c r="D97" i="27"/>
  <c r="D99" i="27"/>
  <c r="D101" i="27"/>
  <c r="O82" i="51"/>
  <c r="P82" i="51"/>
  <c r="Q37" i="51"/>
  <c r="J556" i="38" l="1"/>
  <c r="AQ467" i="38"/>
  <c r="J474" i="38"/>
  <c r="J423" i="38"/>
  <c r="H326" i="38"/>
  <c r="J333" i="38"/>
  <c r="AR234" i="38"/>
  <c r="J186" i="38"/>
  <c r="AQ345" i="38"/>
  <c r="AR87" i="38"/>
  <c r="H34" i="38"/>
  <c r="Z28" i="38"/>
  <c r="AB29" i="38"/>
  <c r="AE29" i="38" s="1"/>
  <c r="V29" i="38"/>
  <c r="E29" i="38"/>
  <c r="F29" i="38" s="1"/>
  <c r="H29" i="38" s="1"/>
  <c r="BQ3" i="43"/>
  <c r="BQ3" i="42"/>
  <c r="BQ3" i="10"/>
  <c r="BQ3" i="12"/>
  <c r="BQ3" i="9"/>
  <c r="BQ3" i="40"/>
  <c r="BQ3" i="8"/>
  <c r="BQ3" i="7"/>
  <c r="BT3" i="12"/>
  <c r="BT3" i="42"/>
  <c r="BT3" i="43"/>
  <c r="BT3" i="40"/>
  <c r="BT3" i="9"/>
  <c r="BT3" i="10"/>
  <c r="BT3" i="8"/>
  <c r="BT3" i="7"/>
  <c r="BD3" i="12"/>
  <c r="BD3" i="42"/>
  <c r="BD3" i="43"/>
  <c r="BD3" i="40"/>
  <c r="BD3" i="9"/>
  <c r="BD3" i="10"/>
  <c r="BD3" i="8"/>
  <c r="BD3" i="7"/>
  <c r="AB64" i="38"/>
  <c r="T64" i="38"/>
  <c r="T47" i="38" s="1"/>
  <c r="T28" i="38"/>
  <c r="T13" i="38" s="1"/>
  <c r="D70" i="8"/>
  <c r="D5" i="8" s="1"/>
  <c r="C5" i="27" s="1"/>
  <c r="C13" i="27" s="1"/>
  <c r="H555" i="38"/>
  <c r="J465" i="38"/>
  <c r="J419" i="38"/>
  <c r="H146" i="38"/>
  <c r="H469" i="38"/>
  <c r="J293" i="38"/>
  <c r="J69" i="38"/>
  <c r="Z29" i="38"/>
  <c r="BM3" i="43"/>
  <c r="BM3" i="42"/>
  <c r="BM3" i="10"/>
  <c r="BM3" i="40"/>
  <c r="BM3" i="12"/>
  <c r="BM3" i="9"/>
  <c r="BM3" i="8"/>
  <c r="BM3" i="7"/>
  <c r="BP3" i="12"/>
  <c r="BP3" i="43"/>
  <c r="BP3" i="42"/>
  <c r="BP3" i="9"/>
  <c r="BP3" i="10"/>
  <c r="BP3" i="40"/>
  <c r="BP3" i="8"/>
  <c r="BP3" i="7"/>
  <c r="AJ64" i="38"/>
  <c r="AD28" i="38"/>
  <c r="AD13" i="38" s="1"/>
  <c r="AC28" i="38"/>
  <c r="AC13" i="38" s="1"/>
  <c r="AB28" i="38"/>
  <c r="V28" i="38"/>
  <c r="V13" i="38" s="1"/>
  <c r="V12" i="38" s="1"/>
  <c r="E28" i="38"/>
  <c r="BI3" i="42"/>
  <c r="BI3" i="10"/>
  <c r="BI3" i="43"/>
  <c r="BI3" i="12"/>
  <c r="BI3" i="40"/>
  <c r="BI3" i="9"/>
  <c r="BI3" i="7"/>
  <c r="BI3" i="8"/>
  <c r="BL3" i="43"/>
  <c r="BL3" i="12"/>
  <c r="BL3" i="42"/>
  <c r="BL3" i="9"/>
  <c r="BL3" i="40"/>
  <c r="BL3" i="10"/>
  <c r="BL3" i="8"/>
  <c r="BL3" i="7"/>
  <c r="AP499" i="38"/>
  <c r="H447" i="38"/>
  <c r="H370" i="38"/>
  <c r="J283" i="38"/>
  <c r="J79" i="38"/>
  <c r="AR306" i="38"/>
  <c r="H129" i="38"/>
  <c r="D130" i="8"/>
  <c r="BE3" i="42"/>
  <c r="BE3" i="43"/>
  <c r="BE3" i="10"/>
  <c r="BE3" i="40"/>
  <c r="BE3" i="9"/>
  <c r="BE3" i="12"/>
  <c r="BE3" i="8"/>
  <c r="BE3" i="7"/>
  <c r="BH3" i="43"/>
  <c r="BH3" i="12"/>
  <c r="BH3" i="42"/>
  <c r="BH3" i="10"/>
  <c r="BH3" i="40"/>
  <c r="BH3" i="9"/>
  <c r="BH3" i="8"/>
  <c r="BH3" i="7"/>
  <c r="J410" i="38"/>
  <c r="J352" i="38"/>
  <c r="H203" i="38"/>
  <c r="H156" i="38"/>
  <c r="J74" i="38"/>
  <c r="J521" i="38"/>
  <c r="J276" i="38"/>
  <c r="H426" i="38"/>
  <c r="H179" i="38"/>
  <c r="E499" i="38"/>
  <c r="H381" i="38"/>
  <c r="J339" i="38"/>
  <c r="J543" i="38"/>
  <c r="H486" i="38"/>
  <c r="J422" i="38"/>
  <c r="H359" i="38"/>
  <c r="J515" i="38"/>
  <c r="H82" i="38"/>
  <c r="H433" i="38"/>
  <c r="J377" i="38"/>
  <c r="J343" i="38"/>
  <c r="H323" i="38"/>
  <c r="H292" i="38"/>
  <c r="H337" i="38"/>
  <c r="J60" i="38"/>
  <c r="J372" i="38"/>
  <c r="H436" i="38"/>
  <c r="H117" i="38"/>
  <c r="H338" i="38"/>
  <c r="H311" i="38"/>
  <c r="J322" i="38"/>
  <c r="J228" i="38"/>
  <c r="J453" i="38"/>
  <c r="H266" i="38"/>
  <c r="J361" i="38"/>
  <c r="H480" i="38"/>
  <c r="J427" i="38"/>
  <c r="J268" i="38"/>
  <c r="H142" i="38"/>
  <c r="H70" i="38"/>
  <c r="J503" i="38"/>
  <c r="J414" i="38"/>
  <c r="H45" i="38"/>
  <c r="H124" i="38"/>
  <c r="J123" i="38"/>
  <c r="H65" i="38"/>
  <c r="F83" i="38"/>
  <c r="J454" i="38"/>
  <c r="H411" i="38"/>
  <c r="H258" i="38"/>
  <c r="H91" i="38"/>
  <c r="J94" i="38"/>
  <c r="H41" i="38"/>
  <c r="J496" i="38"/>
  <c r="J548" i="38"/>
  <c r="J101" i="38"/>
  <c r="J290" i="38"/>
  <c r="H557" i="38"/>
  <c r="H547" i="38"/>
  <c r="F541" i="38"/>
  <c r="H506" i="38"/>
  <c r="H488" i="38"/>
  <c r="H399" i="38"/>
  <c r="J391" i="38"/>
  <c r="J356" i="38"/>
  <c r="J320" i="38"/>
  <c r="J304" i="38"/>
  <c r="J284" i="38"/>
  <c r="H275" i="38"/>
  <c r="H204" i="38"/>
  <c r="H166" i="38"/>
  <c r="H120" i="38"/>
  <c r="J78" i="38"/>
  <c r="H92" i="38"/>
  <c r="H63" i="38"/>
  <c r="H468" i="38"/>
  <c r="J176" i="38"/>
  <c r="H226" i="38"/>
  <c r="J331" i="38"/>
  <c r="H346" i="38"/>
  <c r="J17" i="38"/>
  <c r="J563" i="38"/>
  <c r="J540" i="38"/>
  <c r="J490" i="38"/>
  <c r="H442" i="38"/>
  <c r="J367" i="38"/>
  <c r="J316" i="38"/>
  <c r="J279" i="38"/>
  <c r="J217" i="38"/>
  <c r="H225" i="38"/>
  <c r="J249" i="38"/>
  <c r="H202" i="38"/>
  <c r="J29" i="38"/>
  <c r="J425" i="38"/>
  <c r="H404" i="38"/>
  <c r="H22" i="38"/>
  <c r="H127" i="38"/>
  <c r="H482" i="38"/>
  <c r="H443" i="38"/>
  <c r="H363" i="38"/>
  <c r="J351" i="38"/>
  <c r="H98" i="38"/>
  <c r="H67" i="38"/>
  <c r="J358" i="38"/>
  <c r="J552" i="38"/>
  <c r="H487" i="38"/>
  <c r="J437" i="38"/>
  <c r="H382" i="38"/>
  <c r="H342" i="38"/>
  <c r="F235" i="38"/>
  <c r="J235" i="38" s="1"/>
  <c r="F164" i="38"/>
  <c r="H164" i="38" s="1"/>
  <c r="J141" i="38"/>
  <c r="H95" i="38"/>
  <c r="H80" i="38"/>
  <c r="J405" i="38"/>
  <c r="J380" i="38"/>
  <c r="H250" i="38"/>
  <c r="J262" i="38"/>
  <c r="H125" i="38"/>
  <c r="J93" i="38"/>
  <c r="J188" i="38"/>
  <c r="J172" i="38"/>
  <c r="H111" i="38"/>
  <c r="H38" i="38"/>
  <c r="H112" i="38"/>
  <c r="H412" i="38"/>
  <c r="H305" i="38"/>
  <c r="H531" i="38"/>
  <c r="H518" i="38"/>
  <c r="H495" i="38"/>
  <c r="H379" i="38"/>
  <c r="H350" i="38"/>
  <c r="H110" i="38"/>
  <c r="J56" i="38"/>
  <c r="H539" i="38"/>
  <c r="J497" i="38"/>
  <c r="H479" i="38"/>
  <c r="H315" i="38"/>
  <c r="J278" i="38"/>
  <c r="J317" i="38"/>
  <c r="H281" i="38"/>
  <c r="J75" i="38"/>
  <c r="J55" i="38"/>
  <c r="H254" i="38"/>
  <c r="AR259" i="38"/>
  <c r="H158" i="38"/>
  <c r="AJ526" i="38"/>
  <c r="AR91" i="38"/>
  <c r="J211" i="38"/>
  <c r="AQ389" i="38"/>
  <c r="J132" i="38"/>
  <c r="AR94" i="38"/>
  <c r="Y499" i="38"/>
  <c r="AR520" i="38"/>
  <c r="AR114" i="38"/>
  <c r="AA526" i="38"/>
  <c r="K526" i="38"/>
  <c r="AA499" i="38"/>
  <c r="W397" i="38"/>
  <c r="AI107" i="38"/>
  <c r="AE96" i="38"/>
  <c r="AR68" i="38"/>
  <c r="AM164" i="38"/>
  <c r="N499" i="38"/>
  <c r="H407" i="38"/>
  <c r="H396" i="38"/>
  <c r="H395" i="38"/>
  <c r="H314" i="38"/>
  <c r="H277" i="38"/>
  <c r="H245" i="38"/>
  <c r="J220" i="38"/>
  <c r="H212" i="38"/>
  <c r="H182" i="38"/>
  <c r="H174" i="38"/>
  <c r="H145" i="38"/>
  <c r="J362" i="38"/>
  <c r="AR309" i="38"/>
  <c r="H126" i="38"/>
  <c r="H52" i="38"/>
  <c r="H46" i="38"/>
  <c r="H565" i="38"/>
  <c r="H535" i="38"/>
  <c r="AI541" i="38"/>
  <c r="W526" i="38"/>
  <c r="Q499" i="38"/>
  <c r="F485" i="38"/>
  <c r="H485" i="38" s="1"/>
  <c r="J478" i="38"/>
  <c r="J441" i="38"/>
  <c r="H406" i="38"/>
  <c r="H368" i="38"/>
  <c r="H364" i="38"/>
  <c r="J347" i="38"/>
  <c r="H272" i="38"/>
  <c r="F214" i="38"/>
  <c r="J214" i="38" s="1"/>
  <c r="AR250" i="38"/>
  <c r="AE89" i="38"/>
  <c r="AI96" i="38"/>
  <c r="AR436" i="38"/>
  <c r="AR302" i="38"/>
  <c r="AR62" i="38"/>
  <c r="J88" i="38"/>
  <c r="H81" i="38"/>
  <c r="H119" i="38"/>
  <c r="AR228" i="38"/>
  <c r="AE118" i="38"/>
  <c r="AR450" i="38"/>
  <c r="AR406" i="38"/>
  <c r="AR463" i="38"/>
  <c r="AR82" i="38"/>
  <c r="AR232" i="38"/>
  <c r="AR17" i="38"/>
  <c r="AR109" i="38"/>
  <c r="H536" i="38"/>
  <c r="H494" i="38"/>
  <c r="AM485" i="38"/>
  <c r="J378" i="38"/>
  <c r="AR212" i="38"/>
  <c r="H205" i="38"/>
  <c r="J51" i="38"/>
  <c r="H520" i="38"/>
  <c r="AR427" i="38"/>
  <c r="J417" i="38"/>
  <c r="AR393" i="38"/>
  <c r="H259" i="38"/>
  <c r="T526" i="38"/>
  <c r="H491" i="38"/>
  <c r="H455" i="38"/>
  <c r="H461" i="38"/>
  <c r="J373" i="38"/>
  <c r="J303" i="38"/>
  <c r="H325" i="38"/>
  <c r="J318" i="38"/>
  <c r="J221" i="38"/>
  <c r="H256" i="38"/>
  <c r="H253" i="38"/>
  <c r="H189" i="38"/>
  <c r="H185" i="38"/>
  <c r="H181" i="38"/>
  <c r="H173" i="38"/>
  <c r="H169" i="38"/>
  <c r="H558" i="38"/>
  <c r="F467" i="38"/>
  <c r="H467" i="38" s="1"/>
  <c r="H439" i="38"/>
  <c r="J430" i="38"/>
  <c r="J415" i="38"/>
  <c r="F345" i="38"/>
  <c r="H345" i="38" s="1"/>
  <c r="AE223" i="38"/>
  <c r="J216" i="38"/>
  <c r="AR208" i="38"/>
  <c r="J177" i="38"/>
  <c r="J71" i="38"/>
  <c r="J68" i="38"/>
  <c r="J64" i="38"/>
  <c r="H421" i="38"/>
  <c r="AR372" i="38"/>
  <c r="F267" i="38"/>
  <c r="J267" i="38" s="1"/>
  <c r="AQ164" i="38"/>
  <c r="O12" i="38"/>
  <c r="J19" i="38"/>
  <c r="H58" i="38"/>
  <c r="H25" i="38"/>
  <c r="H113" i="38"/>
  <c r="AM560" i="38"/>
  <c r="AR341" i="38"/>
  <c r="AR252" i="38"/>
  <c r="F133" i="38"/>
  <c r="J133" i="38" s="1"/>
  <c r="AR55" i="38"/>
  <c r="AR137" i="38"/>
  <c r="H522" i="38"/>
  <c r="H514" i="38"/>
  <c r="O499" i="38"/>
  <c r="F489" i="38"/>
  <c r="J489" i="38" s="1"/>
  <c r="H507" i="38"/>
  <c r="J418" i="38"/>
  <c r="P327" i="38"/>
  <c r="H309" i="38"/>
  <c r="AR254" i="38"/>
  <c r="L222" i="38"/>
  <c r="H131" i="38"/>
  <c r="H85" i="38"/>
  <c r="AR545" i="38"/>
  <c r="AR536" i="38"/>
  <c r="AR484" i="38"/>
  <c r="AR483" i="38"/>
  <c r="AR420" i="38"/>
  <c r="H376" i="38"/>
  <c r="AR261" i="38"/>
  <c r="AR294" i="38"/>
  <c r="AQ223" i="38"/>
  <c r="H187" i="38"/>
  <c r="AR136" i="38"/>
  <c r="AR478" i="38"/>
  <c r="AM199" i="38"/>
  <c r="J130" i="38"/>
  <c r="AM541" i="38"/>
  <c r="H171" i="38"/>
  <c r="F118" i="38"/>
  <c r="H118" i="38" s="1"/>
  <c r="U190" i="38"/>
  <c r="AR220" i="38"/>
  <c r="AE527" i="38"/>
  <c r="Z397" i="38"/>
  <c r="H544" i="38"/>
  <c r="J446" i="38"/>
  <c r="L327" i="38"/>
  <c r="J282" i="38"/>
  <c r="AM383" i="38"/>
  <c r="AR338" i="38"/>
  <c r="J291" i="38"/>
  <c r="H291" i="38"/>
  <c r="AR122" i="38"/>
  <c r="AR78" i="38"/>
  <c r="AR46" i="38"/>
  <c r="AR35" i="38"/>
  <c r="J151" i="38"/>
  <c r="H151" i="38"/>
  <c r="J163" i="38"/>
  <c r="H163" i="38"/>
  <c r="J357" i="38"/>
  <c r="H357" i="38"/>
  <c r="J308" i="38"/>
  <c r="H308" i="38"/>
  <c r="J263" i="38"/>
  <c r="H263" i="38"/>
  <c r="J355" i="38"/>
  <c r="H355" i="38"/>
  <c r="J538" i="38"/>
  <c r="H538" i="38"/>
  <c r="H210" i="38"/>
  <c r="J210" i="38"/>
  <c r="H86" i="38"/>
  <c r="J86" i="38"/>
  <c r="H180" i="38"/>
  <c r="J180" i="38"/>
  <c r="J464" i="38"/>
  <c r="J348" i="38"/>
  <c r="H239" i="38"/>
  <c r="J33" i="38"/>
  <c r="L499" i="38"/>
  <c r="J299" i="38"/>
  <c r="H299" i="38"/>
  <c r="H413" i="38"/>
  <c r="J413" i="38"/>
  <c r="AR197" i="38"/>
  <c r="J159" i="38"/>
  <c r="H159" i="38"/>
  <c r="H463" i="38"/>
  <c r="J463" i="38"/>
  <c r="H432" i="38"/>
  <c r="J432" i="38"/>
  <c r="J195" i="38"/>
  <c r="H195" i="38"/>
  <c r="J76" i="38"/>
  <c r="H76" i="38"/>
  <c r="AR25" i="38"/>
  <c r="H564" i="38"/>
  <c r="W499" i="38"/>
  <c r="O222" i="38"/>
  <c r="AR93" i="38"/>
  <c r="AR493" i="38"/>
  <c r="AC499" i="38"/>
  <c r="AI489" i="38"/>
  <c r="H483" i="38"/>
  <c r="AE459" i="38"/>
  <c r="F312" i="38"/>
  <c r="H312" i="38" s="1"/>
  <c r="AE191" i="38"/>
  <c r="AR111" i="38"/>
  <c r="H341" i="38"/>
  <c r="J341" i="38"/>
  <c r="AR324" i="38"/>
  <c r="J155" i="38"/>
  <c r="H155" i="38"/>
  <c r="J153" i="38"/>
  <c r="S12" i="38"/>
  <c r="J14" i="38"/>
  <c r="J416" i="38"/>
  <c r="H416" i="38"/>
  <c r="J183" i="38"/>
  <c r="H183" i="38"/>
  <c r="J167" i="38"/>
  <c r="H167" i="38"/>
  <c r="J287" i="38"/>
  <c r="H287" i="38"/>
  <c r="AR123" i="38"/>
  <c r="AR141" i="38"/>
  <c r="AR14" i="38"/>
  <c r="AR379" i="38"/>
  <c r="AE383" i="38"/>
  <c r="AI312" i="38"/>
  <c r="H330" i="38"/>
  <c r="AE235" i="38"/>
  <c r="AF190" i="38"/>
  <c r="AF106" i="38" s="1"/>
  <c r="P190" i="38"/>
  <c r="P106" i="38" s="1"/>
  <c r="F207" i="38"/>
  <c r="H207" i="38" s="1"/>
  <c r="AI243" i="38"/>
  <c r="J196" i="38"/>
  <c r="AM149" i="38"/>
  <c r="AE107" i="38"/>
  <c r="AI83" i="38"/>
  <c r="AE560" i="38"/>
  <c r="Y526" i="38"/>
  <c r="E526" i="38"/>
  <c r="AL526" i="38"/>
  <c r="H462" i="38"/>
  <c r="AR363" i="38"/>
  <c r="AR297" i="38"/>
  <c r="AR257" i="38"/>
  <c r="AR298" i="38"/>
  <c r="F243" i="38"/>
  <c r="H243" i="38" s="1"/>
  <c r="AR183" i="38"/>
  <c r="J264" i="38"/>
  <c r="H161" i="38"/>
  <c r="T12" i="38"/>
  <c r="J109" i="38"/>
  <c r="J15" i="38"/>
  <c r="AQ560" i="38"/>
  <c r="AR124" i="38"/>
  <c r="AR355" i="38"/>
  <c r="AR370" i="38"/>
  <c r="AQ260" i="38"/>
  <c r="L190" i="38"/>
  <c r="H218" i="38"/>
  <c r="AR110" i="38"/>
  <c r="P526" i="38"/>
  <c r="AM509" i="38"/>
  <c r="T499" i="38"/>
  <c r="AR452" i="38"/>
  <c r="AB526" i="38"/>
  <c r="V526" i="38"/>
  <c r="AR315" i="38"/>
  <c r="AR264" i="38"/>
  <c r="AE214" i="38"/>
  <c r="AR278" i="38"/>
  <c r="W190" i="38"/>
  <c r="W106" i="38" s="1"/>
  <c r="AR140" i="38"/>
  <c r="AR135" i="38"/>
  <c r="W12" i="38"/>
  <c r="AR81" i="38"/>
  <c r="AR76" i="38"/>
  <c r="AR43" i="38"/>
  <c r="AR22" i="38"/>
  <c r="AR535" i="38"/>
  <c r="L526" i="38"/>
  <c r="AR238" i="38"/>
  <c r="AR79" i="38"/>
  <c r="AR482" i="38"/>
  <c r="AR145" i="38"/>
  <c r="AM527" i="38"/>
  <c r="AR448" i="38"/>
  <c r="AR206" i="38"/>
  <c r="AR115" i="38"/>
  <c r="AR562" i="38"/>
  <c r="AR540" i="38"/>
  <c r="AR519" i="38"/>
  <c r="AR514" i="38"/>
  <c r="AR21" i="38"/>
  <c r="AR502" i="38"/>
  <c r="AR412" i="38"/>
  <c r="AR392" i="38"/>
  <c r="AR129" i="38"/>
  <c r="AR507" i="38"/>
  <c r="AR348" i="38"/>
  <c r="AR490" i="38"/>
  <c r="AR474" i="38"/>
  <c r="AR460" i="38"/>
  <c r="AR367" i="38"/>
  <c r="AR195" i="38"/>
  <c r="AR307" i="38"/>
  <c r="AR71" i="38"/>
  <c r="AO499" i="38"/>
  <c r="AM459" i="38"/>
  <c r="AN327" i="38"/>
  <c r="AR286" i="38"/>
  <c r="AR481" i="38"/>
  <c r="AR530" i="38"/>
  <c r="H115" i="38"/>
  <c r="J115" i="38"/>
  <c r="D57" i="27"/>
  <c r="C57" i="27"/>
  <c r="C103" i="27"/>
  <c r="D103" i="27"/>
  <c r="C80" i="27"/>
  <c r="AI485" i="38"/>
  <c r="AR357" i="38"/>
  <c r="AE243" i="38"/>
  <c r="AP526" i="38"/>
  <c r="AR518" i="38"/>
  <c r="AR496" i="38"/>
  <c r="AR480" i="38"/>
  <c r="AR456" i="38"/>
  <c r="AR445" i="38"/>
  <c r="AR428" i="38"/>
  <c r="AR424" i="38"/>
  <c r="AR413" i="38"/>
  <c r="AR381" i="38"/>
  <c r="AR360" i="38"/>
  <c r="AR301" i="38"/>
  <c r="AR289" i="38"/>
  <c r="AR271" i="38"/>
  <c r="AR265" i="38"/>
  <c r="AM235" i="38"/>
  <c r="AR319" i="38"/>
  <c r="AR290" i="38"/>
  <c r="AR275" i="38"/>
  <c r="AM191" i="38"/>
  <c r="AR188" i="38"/>
  <c r="AR186" i="38"/>
  <c r="AR179" i="38"/>
  <c r="AR168" i="38"/>
  <c r="AR156" i="38"/>
  <c r="AR144" i="38"/>
  <c r="AR125" i="38"/>
  <c r="AQ118" i="38"/>
  <c r="AR33" i="38"/>
  <c r="AR26" i="38"/>
  <c r="AR564" i="38"/>
  <c r="AR494" i="38"/>
  <c r="AR346" i="38"/>
  <c r="AR216" i="38"/>
  <c r="AR130" i="38"/>
  <c r="AM223" i="38"/>
  <c r="AR549" i="38"/>
  <c r="AR538" i="38"/>
  <c r="AE467" i="38"/>
  <c r="AR444" i="38"/>
  <c r="AR431" i="38"/>
  <c r="AH327" i="38"/>
  <c r="AR380" i="38"/>
  <c r="AR376" i="38"/>
  <c r="AR218" i="38"/>
  <c r="AD190" i="38"/>
  <c r="AD106" i="38" s="1"/>
  <c r="AM107" i="38"/>
  <c r="AQ83" i="38"/>
  <c r="AE83" i="38"/>
  <c r="AR537" i="38"/>
  <c r="AR532" i="38"/>
  <c r="AR563" i="38"/>
  <c r="AR516" i="38"/>
  <c r="AR565" i="38"/>
  <c r="AR533" i="38"/>
  <c r="AB499" i="38"/>
  <c r="AR479" i="38"/>
  <c r="AR476" i="38"/>
  <c r="AR310" i="38"/>
  <c r="AR175" i="38"/>
  <c r="AR171" i="38"/>
  <c r="AQ96" i="38"/>
  <c r="AR96" i="38" s="1"/>
  <c r="AR95" i="38"/>
  <c r="AR18" i="38"/>
  <c r="AR116" i="38"/>
  <c r="AL499" i="38"/>
  <c r="AB327" i="38"/>
  <c r="AQ312" i="38"/>
  <c r="AM260" i="38"/>
  <c r="AQ235" i="38"/>
  <c r="AQ207" i="38"/>
  <c r="AR219" i="38"/>
  <c r="AQ89" i="38"/>
  <c r="AR461" i="38"/>
  <c r="AR472" i="38"/>
  <c r="AR421" i="38"/>
  <c r="AR446" i="38"/>
  <c r="AR415" i="38"/>
  <c r="AR404" i="38"/>
  <c r="AR377" i="38"/>
  <c r="AR356" i="38"/>
  <c r="AR332" i="38"/>
  <c r="AR422" i="38"/>
  <c r="AR293" i="38"/>
  <c r="AR258" i="38"/>
  <c r="AR313" i="38"/>
  <c r="AR194" i="38"/>
  <c r="AR187" i="38"/>
  <c r="AR180" i="38"/>
  <c r="AR167" i="38"/>
  <c r="AR143" i="38"/>
  <c r="AR41" i="38"/>
  <c r="AR29" i="38"/>
  <c r="AR181" i="38"/>
  <c r="AR173" i="38"/>
  <c r="AR131" i="38"/>
  <c r="AR211" i="38"/>
  <c r="R327" i="38"/>
  <c r="AR270" i="38"/>
  <c r="AR247" i="38"/>
  <c r="AR352" i="38"/>
  <c r="U327" i="38"/>
  <c r="AI214" i="38"/>
  <c r="AR113" i="38"/>
  <c r="AR524" i="38"/>
  <c r="AR497" i="38"/>
  <c r="AR440" i="38"/>
  <c r="AR429" i="38"/>
  <c r="AR395" i="38"/>
  <c r="Z327" i="38"/>
  <c r="AR323" i="38"/>
  <c r="AE312" i="38"/>
  <c r="AR285" i="38"/>
  <c r="AR300" i="38"/>
  <c r="AR283" i="38"/>
  <c r="AR273" i="38"/>
  <c r="AP222" i="38"/>
  <c r="AR233" i="38"/>
  <c r="AO222" i="38"/>
  <c r="AI118" i="38"/>
  <c r="X526" i="38"/>
  <c r="AR418" i="38"/>
  <c r="AR274" i="38"/>
  <c r="AR189" i="38"/>
  <c r="AR185" i="38"/>
  <c r="AR177" i="38"/>
  <c r="AR169" i="38"/>
  <c r="AR248" i="38"/>
  <c r="AR97" i="38"/>
  <c r="AR491" i="38"/>
  <c r="AR505" i="38"/>
  <c r="T190" i="38"/>
  <c r="T106" i="38" s="1"/>
  <c r="AR439" i="38"/>
  <c r="AR347" i="38"/>
  <c r="AR269" i="38"/>
  <c r="AR231" i="38"/>
  <c r="W222" i="38"/>
  <c r="AI223" i="38"/>
  <c r="AE500" i="38"/>
  <c r="AQ485" i="38"/>
  <c r="AI467" i="38"/>
  <c r="AA397" i="38"/>
  <c r="K397" i="38"/>
  <c r="AI383" i="38"/>
  <c r="AR361" i="38"/>
  <c r="AR349" i="38"/>
  <c r="Q327" i="38"/>
  <c r="AR230" i="38"/>
  <c r="AR226" i="38"/>
  <c r="S222" i="38"/>
  <c r="AR255" i="38"/>
  <c r="T222" i="38"/>
  <c r="AQ149" i="38"/>
  <c r="AR90" i="38"/>
  <c r="AH526" i="38"/>
  <c r="AR487" i="38"/>
  <c r="Z526" i="38"/>
  <c r="AR292" i="38"/>
  <c r="AR239" i="38"/>
  <c r="AM214" i="38"/>
  <c r="AR201" i="38"/>
  <c r="AR198" i="38"/>
  <c r="AA190" i="38"/>
  <c r="AA106" i="38" s="1"/>
  <c r="K190" i="38"/>
  <c r="K106" i="38" s="1"/>
  <c r="AR172" i="38"/>
  <c r="AR170" i="38"/>
  <c r="AR157" i="38"/>
  <c r="AR151" i="38"/>
  <c r="AR74" i="38"/>
  <c r="AR80" i="38"/>
  <c r="Q12" i="38"/>
  <c r="AR224" i="38"/>
  <c r="AE133" i="38"/>
  <c r="AR101" i="38"/>
  <c r="AR59" i="38"/>
  <c r="AR50" i="38"/>
  <c r="AR40" i="38"/>
  <c r="AR36" i="38"/>
  <c r="AR16" i="38"/>
  <c r="P12" i="38"/>
  <c r="AR559" i="38"/>
  <c r="AR556" i="38"/>
  <c r="AR522" i="38"/>
  <c r="AR506" i="38"/>
  <c r="AR508" i="38"/>
  <c r="AR321" i="38"/>
  <c r="AR410" i="38"/>
  <c r="AR402" i="38"/>
  <c r="AR337" i="38"/>
  <c r="AR291" i="38"/>
  <c r="AR263" i="38"/>
  <c r="AR112" i="38"/>
  <c r="AR303" i="38"/>
  <c r="AR359" i="38"/>
  <c r="AR366" i="38"/>
  <c r="AR305" i="38"/>
  <c r="AR553" i="38"/>
  <c r="AR447" i="38"/>
  <c r="AG397" i="38"/>
  <c r="AR375" i="38"/>
  <c r="Y327" i="38"/>
  <c r="AQ267" i="38"/>
  <c r="AM243" i="38"/>
  <c r="AR202" i="38"/>
  <c r="AI191" i="38"/>
  <c r="AM89" i="38"/>
  <c r="AI89" i="38"/>
  <c r="AR512" i="38"/>
  <c r="X499" i="38"/>
  <c r="AR477" i="38"/>
  <c r="AG499" i="38"/>
  <c r="AR488" i="38"/>
  <c r="AR498" i="38"/>
  <c r="AM467" i="38"/>
  <c r="AR442" i="38"/>
  <c r="AR416" i="38"/>
  <c r="AR396" i="38"/>
  <c r="AR373" i="38"/>
  <c r="AR351" i="38"/>
  <c r="AR344" i="38"/>
  <c r="AR340" i="38"/>
  <c r="AR335" i="38"/>
  <c r="AR403" i="38"/>
  <c r="AR385" i="38"/>
  <c r="AR369" i="38"/>
  <c r="AR365" i="38"/>
  <c r="AR316" i="38"/>
  <c r="AR390" i="38"/>
  <c r="AR308" i="38"/>
  <c r="AR229" i="38"/>
  <c r="AP327" i="38"/>
  <c r="AR205" i="38"/>
  <c r="AR184" i="38"/>
  <c r="V190" i="38"/>
  <c r="V106" i="38" s="1"/>
  <c r="AR244" i="38"/>
  <c r="AO190" i="38"/>
  <c r="AR72" i="38"/>
  <c r="AR61" i="38"/>
  <c r="AR56" i="38"/>
  <c r="Q190" i="38"/>
  <c r="Q106" i="38" s="1"/>
  <c r="AR32" i="38"/>
  <c r="AR24" i="38"/>
  <c r="AR382" i="38"/>
  <c r="AR543" i="38"/>
  <c r="AR350" i="38"/>
  <c r="AR333" i="38"/>
  <c r="AR221" i="38"/>
  <c r="AR117" i="38"/>
  <c r="AR34" i="38"/>
  <c r="AA12" i="38"/>
  <c r="AR458" i="38"/>
  <c r="S397" i="38"/>
  <c r="T327" i="38"/>
  <c r="X222" i="38"/>
  <c r="R12" i="38"/>
  <c r="AR511" i="38"/>
  <c r="J537" i="38"/>
  <c r="T397" i="38"/>
  <c r="H450" i="38"/>
  <c r="AQ383" i="38"/>
  <c r="AR343" i="38"/>
  <c r="H296" i="38"/>
  <c r="AR240" i="38"/>
  <c r="AR237" i="38"/>
  <c r="AR209" i="38"/>
  <c r="H208" i="38"/>
  <c r="AE199" i="38"/>
  <c r="P222" i="38"/>
  <c r="AQ214" i="38"/>
  <c r="H197" i="38"/>
  <c r="H193" i="38"/>
  <c r="AI149" i="38"/>
  <c r="H137" i="38"/>
  <c r="AR98" i="38"/>
  <c r="H59" i="38"/>
  <c r="AR550" i="38"/>
  <c r="AR469" i="38"/>
  <c r="AR453" i="38"/>
  <c r="AR486" i="38"/>
  <c r="O397" i="38"/>
  <c r="AR432" i="38"/>
  <c r="AR364" i="38"/>
  <c r="AR182" i="38"/>
  <c r="AR147" i="38"/>
  <c r="Y106" i="38"/>
  <c r="AR146" i="38"/>
  <c r="U106" i="38"/>
  <c r="AR60" i="38"/>
  <c r="AR54" i="38"/>
  <c r="AL12" i="38"/>
  <c r="AC12" i="38"/>
  <c r="M12" i="38"/>
  <c r="AG190" i="38"/>
  <c r="AG106" i="38" s="1"/>
  <c r="AI164" i="38"/>
  <c r="AR84" i="38"/>
  <c r="AR45" i="38"/>
  <c r="AR19" i="38"/>
  <c r="AR378" i="38"/>
  <c r="AR217" i="38"/>
  <c r="AR287" i="38"/>
  <c r="AR430" i="38"/>
  <c r="AR105" i="38"/>
  <c r="AR75" i="38"/>
  <c r="AL222" i="38"/>
  <c r="AR408" i="38"/>
  <c r="J559" i="38"/>
  <c r="AO526" i="38"/>
  <c r="AR517" i="38"/>
  <c r="P397" i="38"/>
  <c r="U397" i="38"/>
  <c r="AE345" i="38"/>
  <c r="AE328" i="38"/>
  <c r="AR262" i="38"/>
  <c r="J324" i="38"/>
  <c r="AR280" i="38"/>
  <c r="AR236" i="38"/>
  <c r="AQ199" i="38"/>
  <c r="H252" i="38"/>
  <c r="F149" i="38"/>
  <c r="J149" i="38" s="1"/>
  <c r="F89" i="38"/>
  <c r="H89" i="38" s="1"/>
  <c r="J90" i="38"/>
  <c r="H116" i="38"/>
  <c r="J97" i="38"/>
  <c r="AR558" i="38"/>
  <c r="AR523" i="38"/>
  <c r="AQ527" i="38"/>
  <c r="AM489" i="38"/>
  <c r="AR495" i="38"/>
  <c r="AD526" i="38"/>
  <c r="N526" i="38"/>
  <c r="AE485" i="38"/>
  <c r="AR462" i="38"/>
  <c r="AR443" i="38"/>
  <c r="AR466" i="38"/>
  <c r="AQ459" i="38"/>
  <c r="AR457" i="38"/>
  <c r="AR441" i="38"/>
  <c r="AR354" i="38"/>
  <c r="AR411" i="38"/>
  <c r="AR400" i="38"/>
  <c r="AM389" i="38"/>
  <c r="AR386" i="38"/>
  <c r="AR362" i="38"/>
  <c r="AR336" i="38"/>
  <c r="AR334" i="38"/>
  <c r="AA327" i="38"/>
  <c r="V327" i="38"/>
  <c r="AR317" i="38"/>
  <c r="Z222" i="38"/>
  <c r="AR178" i="38"/>
  <c r="H175" i="38"/>
  <c r="AR166" i="38"/>
  <c r="AR160" i="38"/>
  <c r="AR69" i="38"/>
  <c r="AR128" i="38"/>
  <c r="AR119" i="38"/>
  <c r="AR66" i="38"/>
  <c r="Y12" i="38"/>
  <c r="AD12" i="38"/>
  <c r="AM207" i="38"/>
  <c r="AR193" i="38"/>
  <c r="AR161" i="38"/>
  <c r="AI133" i="38"/>
  <c r="AR102" i="38"/>
  <c r="K12" i="38"/>
  <c r="AR555" i="38"/>
  <c r="AR394" i="38"/>
  <c r="AR388" i="38"/>
  <c r="AR242" i="38"/>
  <c r="AR104" i="38"/>
  <c r="H73" i="38"/>
  <c r="J73" i="38"/>
  <c r="AR414" i="38"/>
  <c r="AR63" i="38"/>
  <c r="AQ107" i="38"/>
  <c r="AR534" i="38"/>
  <c r="U499" i="38"/>
  <c r="AR435" i="38"/>
  <c r="H484" i="38"/>
  <c r="AK397" i="38"/>
  <c r="AO397" i="38"/>
  <c r="H388" i="38"/>
  <c r="AR371" i="38"/>
  <c r="AH397" i="38"/>
  <c r="J394" i="38"/>
  <c r="H374" i="38"/>
  <c r="AR272" i="38"/>
  <c r="AH222" i="38"/>
  <c r="AI235" i="38"/>
  <c r="F199" i="38"/>
  <c r="J199" i="38" s="1"/>
  <c r="AP190" i="38"/>
  <c r="AP106" i="38" s="1"/>
  <c r="H72" i="38"/>
  <c r="F560" i="38"/>
  <c r="AR557" i="38"/>
  <c r="U526" i="38"/>
  <c r="AR503" i="38"/>
  <c r="AR433" i="38"/>
  <c r="AR407" i="38"/>
  <c r="AR437" i="38"/>
  <c r="AR326" i="38"/>
  <c r="X327" i="38"/>
  <c r="AR320" i="38"/>
  <c r="AR279" i="38"/>
  <c r="AR282" i="38"/>
  <c r="AM267" i="38"/>
  <c r="AQ191" i="38"/>
  <c r="X190" i="38"/>
  <c r="X106" i="38" s="1"/>
  <c r="AR176" i="38"/>
  <c r="AR174" i="38"/>
  <c r="AR148" i="38"/>
  <c r="AR142" i="38"/>
  <c r="AR73" i="38"/>
  <c r="AR52" i="38"/>
  <c r="N12" i="38"/>
  <c r="AR51" i="38"/>
  <c r="AH12" i="38"/>
  <c r="L12" i="38"/>
  <c r="X12" i="38"/>
  <c r="AR48" i="38"/>
  <c r="AI560" i="38"/>
  <c r="AR434" i="38"/>
  <c r="AR374" i="38"/>
  <c r="AR551" i="38"/>
  <c r="AR203" i="38"/>
  <c r="AR126" i="38"/>
  <c r="AR108" i="38"/>
  <c r="H551" i="38"/>
  <c r="J530" i="38"/>
  <c r="J438" i="38"/>
  <c r="F383" i="38"/>
  <c r="H383" i="38" s="1"/>
  <c r="F260" i="38"/>
  <c r="H295" i="38"/>
  <c r="H238" i="38"/>
  <c r="J265" i="38"/>
  <c r="H206" i="38"/>
  <c r="J198" i="38"/>
  <c r="D526" i="38"/>
  <c r="F526" i="38" s="1"/>
  <c r="J526" i="38" s="1"/>
  <c r="J549" i="38"/>
  <c r="H549" i="38"/>
  <c r="J289" i="38"/>
  <c r="H289" i="38"/>
  <c r="F459" i="38"/>
  <c r="H459" i="38" s="1"/>
  <c r="H319" i="38"/>
  <c r="H215" i="38"/>
  <c r="H77" i="38"/>
  <c r="J77" i="38"/>
  <c r="H61" i="38"/>
  <c r="J61" i="38"/>
  <c r="J30" i="38"/>
  <c r="H30" i="38"/>
  <c r="H332" i="38"/>
  <c r="J332" i="38"/>
  <c r="J26" i="38"/>
  <c r="H26" i="38"/>
  <c r="H23" i="38"/>
  <c r="J23" i="38"/>
  <c r="H550" i="38"/>
  <c r="J550" i="38"/>
  <c r="J385" i="38"/>
  <c r="H385" i="38"/>
  <c r="H135" i="38"/>
  <c r="J135" i="38"/>
  <c r="H306" i="38"/>
  <c r="J306" i="38"/>
  <c r="J236" i="38"/>
  <c r="H236" i="38"/>
  <c r="H87" i="38"/>
  <c r="J87" i="38"/>
  <c r="J83" i="38"/>
  <c r="H83" i="38"/>
  <c r="H353" i="38"/>
  <c r="J353" i="38"/>
  <c r="H298" i="38"/>
  <c r="J298" i="38"/>
  <c r="H286" i="38"/>
  <c r="J286" i="38"/>
  <c r="AR253" i="38"/>
  <c r="H213" i="38"/>
  <c r="J213" i="38"/>
  <c r="AL327" i="38"/>
  <c r="AR158" i="38"/>
  <c r="H144" i="38"/>
  <c r="J144" i="38"/>
  <c r="J122" i="38"/>
  <c r="H122" i="38"/>
  <c r="AD222" i="38"/>
  <c r="AK190" i="38"/>
  <c r="AK106" i="38" s="1"/>
  <c r="H154" i="38"/>
  <c r="J154" i="38"/>
  <c r="J128" i="38"/>
  <c r="H128" i="38"/>
  <c r="AR103" i="38"/>
  <c r="H40" i="38"/>
  <c r="J40" i="38"/>
  <c r="H62" i="38"/>
  <c r="J62" i="38"/>
  <c r="J35" i="38"/>
  <c r="H35" i="38"/>
  <c r="H32" i="38"/>
  <c r="J32" i="38"/>
  <c r="AO12" i="38"/>
  <c r="D12" i="38"/>
  <c r="AF12" i="38"/>
  <c r="AR539" i="38"/>
  <c r="AR548" i="38"/>
  <c r="H554" i="38"/>
  <c r="J554" i="38"/>
  <c r="J532" i="38"/>
  <c r="H532" i="38"/>
  <c r="H492" i="38"/>
  <c r="J492" i="38"/>
  <c r="J472" i="38"/>
  <c r="H472" i="38"/>
  <c r="K327" i="38"/>
  <c r="AE541" i="38"/>
  <c r="AC526" i="38"/>
  <c r="O526" i="38"/>
  <c r="F527" i="38"/>
  <c r="H527" i="38" s="1"/>
  <c r="AR515" i="38"/>
  <c r="H512" i="38"/>
  <c r="AR504" i="38"/>
  <c r="AD499" i="38"/>
  <c r="AE489" i="38"/>
  <c r="AH499" i="38"/>
  <c r="H451" i="38"/>
  <c r="V397" i="38"/>
  <c r="Q397" i="38"/>
  <c r="AR384" i="38"/>
  <c r="AR339" i="38"/>
  <c r="AR387" i="38"/>
  <c r="AM345" i="38"/>
  <c r="AO327" i="38"/>
  <c r="AR266" i="38"/>
  <c r="AQ328" i="38"/>
  <c r="AR276" i="38"/>
  <c r="AR277" i="38"/>
  <c r="AR246" i="38"/>
  <c r="AC222" i="38"/>
  <c r="M222" i="38"/>
  <c r="AR213" i="38"/>
  <c r="J270" i="38"/>
  <c r="H219" i="38"/>
  <c r="AK222" i="38"/>
  <c r="AN222" i="38"/>
  <c r="AF222" i="38"/>
  <c r="AN190" i="38"/>
  <c r="AN106" i="38" s="1"/>
  <c r="AR92" i="38"/>
  <c r="AR86" i="38"/>
  <c r="AM83" i="38"/>
  <c r="AR531" i="38"/>
  <c r="H525" i="38"/>
  <c r="J525" i="38"/>
  <c r="P499" i="38"/>
  <c r="J528" i="38"/>
  <c r="H528" i="38"/>
  <c r="J511" i="38"/>
  <c r="H511" i="38"/>
  <c r="AR471" i="38"/>
  <c r="AR470" i="38"/>
  <c r="J466" i="38"/>
  <c r="H466" i="38"/>
  <c r="H457" i="38"/>
  <c r="J457" i="38"/>
  <c r="AR454" i="38"/>
  <c r="H429" i="38"/>
  <c r="J429" i="38"/>
  <c r="AR451" i="38"/>
  <c r="AR425" i="38"/>
  <c r="AR423" i="38"/>
  <c r="AR419" i="38"/>
  <c r="AR358" i="38"/>
  <c r="J400" i="38"/>
  <c r="H400" i="38"/>
  <c r="J392" i="38"/>
  <c r="H392" i="38"/>
  <c r="AI389" i="38"/>
  <c r="J386" i="38"/>
  <c r="H386" i="38"/>
  <c r="H336" i="38"/>
  <c r="J336" i="38"/>
  <c r="W327" i="38"/>
  <c r="N327" i="38"/>
  <c r="AR318" i="38"/>
  <c r="H302" i="38"/>
  <c r="J302" i="38"/>
  <c r="AG327" i="38"/>
  <c r="AR311" i="38"/>
  <c r="AR152" i="38"/>
  <c r="H241" i="38"/>
  <c r="J241" i="38"/>
  <c r="H237" i="38"/>
  <c r="J237" i="38"/>
  <c r="R190" i="38"/>
  <c r="R106" i="38" s="1"/>
  <c r="AR162" i="38"/>
  <c r="J147" i="38"/>
  <c r="H147" i="38"/>
  <c r="H140" i="38"/>
  <c r="J140" i="38"/>
  <c r="AQ133" i="38"/>
  <c r="AO106" i="38"/>
  <c r="AR121" i="38"/>
  <c r="J280" i="38"/>
  <c r="H280" i="38"/>
  <c r="V222" i="38"/>
  <c r="AR153" i="38"/>
  <c r="J121" i="38"/>
  <c r="H121" i="38"/>
  <c r="H103" i="38"/>
  <c r="J103" i="38"/>
  <c r="AR77" i="38"/>
  <c r="H50" i="38"/>
  <c r="J50" i="38"/>
  <c r="H44" i="38"/>
  <c r="J44" i="38"/>
  <c r="AR39" i="38"/>
  <c r="J134" i="38"/>
  <c r="H134" i="38"/>
  <c r="AR127" i="38"/>
  <c r="J53" i="38"/>
  <c r="H53" i="38"/>
  <c r="J49" i="38"/>
  <c r="H49" i="38"/>
  <c r="U12" i="38"/>
  <c r="J39" i="38"/>
  <c r="H39" i="38"/>
  <c r="J20" i="38"/>
  <c r="H20" i="38"/>
  <c r="AR57" i="38"/>
  <c r="AC190" i="38"/>
  <c r="AC106" i="38" s="1"/>
  <c r="AR165" i="38"/>
  <c r="AR65" i="38"/>
  <c r="AR42" i="38"/>
  <c r="AR30" i="38"/>
  <c r="F47" i="38"/>
  <c r="H47" i="38" s="1"/>
  <c r="AR37" i="38"/>
  <c r="AR44" i="38"/>
  <c r="AR31" i="38"/>
  <c r="H27" i="38"/>
  <c r="J27" i="38"/>
  <c r="AK12" i="38"/>
  <c r="AR20" i="38"/>
  <c r="AD327" i="38"/>
  <c r="AR215" i="38"/>
  <c r="AR150" i="38"/>
  <c r="J545" i="38"/>
  <c r="H545" i="38"/>
  <c r="H477" i="38"/>
  <c r="J477" i="38"/>
  <c r="J424" i="38"/>
  <c r="H424" i="38"/>
  <c r="J365" i="38"/>
  <c r="H365" i="38"/>
  <c r="AR405" i="38"/>
  <c r="AR544" i="38"/>
  <c r="AN526" i="38"/>
  <c r="AR528" i="38"/>
  <c r="F509" i="38"/>
  <c r="H509" i="38" s="1"/>
  <c r="AR529" i="38"/>
  <c r="AR525" i="38"/>
  <c r="AR513" i="38"/>
  <c r="AE509" i="38"/>
  <c r="S499" i="38"/>
  <c r="AI509" i="38"/>
  <c r="AR501" i="38"/>
  <c r="X397" i="38"/>
  <c r="H481" i="38"/>
  <c r="AR468" i="38"/>
  <c r="H434" i="38"/>
  <c r="E397" i="38"/>
  <c r="R397" i="38"/>
  <c r="AC397" i="38"/>
  <c r="M397" i="38"/>
  <c r="AR399" i="38"/>
  <c r="AE389" i="38"/>
  <c r="AK327" i="38"/>
  <c r="AM312" i="38"/>
  <c r="H307" i="38"/>
  <c r="AE260" i="38"/>
  <c r="AR281" i="38"/>
  <c r="AR268" i="38"/>
  <c r="AI260" i="38"/>
  <c r="E327" i="38"/>
  <c r="Y222" i="38"/>
  <c r="AA222" i="38"/>
  <c r="K222" i="38"/>
  <c r="AQ243" i="38"/>
  <c r="AI199" i="38"/>
  <c r="AR245" i="38"/>
  <c r="D222" i="38"/>
  <c r="AI207" i="38"/>
  <c r="AR200" i="38"/>
  <c r="AR251" i="38"/>
  <c r="AR192" i="38"/>
  <c r="L106" i="38"/>
  <c r="H546" i="38"/>
  <c r="J546" i="38"/>
  <c r="AR561" i="38"/>
  <c r="J553" i="38"/>
  <c r="H553" i="38"/>
  <c r="AR546" i="38"/>
  <c r="H533" i="38"/>
  <c r="J533" i="38"/>
  <c r="AR547" i="38"/>
  <c r="H513" i="38"/>
  <c r="J513" i="38"/>
  <c r="J476" i="38"/>
  <c r="H476" i="38"/>
  <c r="H473" i="38"/>
  <c r="J473" i="38"/>
  <c r="AR465" i="38"/>
  <c r="AI459" i="38"/>
  <c r="AR449" i="38"/>
  <c r="AR417" i="38"/>
  <c r="J408" i="38"/>
  <c r="H408" i="38"/>
  <c r="AR401" i="38"/>
  <c r="H366" i="38"/>
  <c r="J366" i="38"/>
  <c r="AR342" i="38"/>
  <c r="AL397" i="38"/>
  <c r="AR391" i="38"/>
  <c r="S327" i="38"/>
  <c r="AR314" i="38"/>
  <c r="AP397" i="38"/>
  <c r="AR322" i="38"/>
  <c r="J297" i="38"/>
  <c r="H297" i="38"/>
  <c r="AR331" i="38"/>
  <c r="J285" i="38"/>
  <c r="H285" i="38"/>
  <c r="AR329" i="38"/>
  <c r="AR304" i="38"/>
  <c r="H251" i="38"/>
  <c r="J251" i="38"/>
  <c r="H247" i="38"/>
  <c r="J247" i="38"/>
  <c r="H231" i="38"/>
  <c r="J231" i="38"/>
  <c r="H227" i="38"/>
  <c r="J227" i="38"/>
  <c r="S190" i="38"/>
  <c r="S106" i="38" s="1"/>
  <c r="AR210" i="38"/>
  <c r="AR204" i="38"/>
  <c r="N190" i="38"/>
  <c r="N106" i="38" s="1"/>
  <c r="J143" i="38"/>
  <c r="H143" i="38"/>
  <c r="AR139" i="38"/>
  <c r="H136" i="38"/>
  <c r="J136" i="38"/>
  <c r="AR299" i="38"/>
  <c r="R222" i="38"/>
  <c r="AR163" i="38"/>
  <c r="AM133" i="38"/>
  <c r="AR70" i="38"/>
  <c r="AR132" i="38"/>
  <c r="AR120" i="38"/>
  <c r="J43" i="38"/>
  <c r="H43" i="38"/>
  <c r="AR27" i="38"/>
  <c r="M190" i="38"/>
  <c r="M106" i="38" s="1"/>
  <c r="AE164" i="38"/>
  <c r="J157" i="38"/>
  <c r="H157" i="38"/>
  <c r="AR138" i="38"/>
  <c r="AR23" i="38"/>
  <c r="AR134" i="38"/>
  <c r="AR99" i="38"/>
  <c r="J48" i="38"/>
  <c r="H48" i="38"/>
  <c r="AR85" i="38"/>
  <c r="AG12" i="38"/>
  <c r="AR492" i="38"/>
  <c r="Q222" i="38"/>
  <c r="AE207" i="38"/>
  <c r="H517" i="38"/>
  <c r="J517" i="38"/>
  <c r="J504" i="38"/>
  <c r="H504" i="38"/>
  <c r="J448" i="38"/>
  <c r="H448" i="38"/>
  <c r="AR455" i="38"/>
  <c r="J452" i="38"/>
  <c r="H452" i="38"/>
  <c r="J420" i="38"/>
  <c r="H420" i="38"/>
  <c r="H409" i="38"/>
  <c r="J409" i="38"/>
  <c r="AR368" i="38"/>
  <c r="AR521" i="38"/>
  <c r="AQ509" i="38"/>
  <c r="AR510" i="38"/>
  <c r="AQ489" i="38"/>
  <c r="AD397" i="38"/>
  <c r="N397" i="38"/>
  <c r="Y397" i="38"/>
  <c r="F389" i="38"/>
  <c r="H389" i="38" s="1"/>
  <c r="AR353" i="38"/>
  <c r="AI345" i="38"/>
  <c r="AC327" i="38"/>
  <c r="M327" i="38"/>
  <c r="AI267" i="38"/>
  <c r="AR256" i="38"/>
  <c r="AR241" i="38"/>
  <c r="AR227" i="38"/>
  <c r="U222" i="38"/>
  <c r="AG222" i="38"/>
  <c r="AJ222" i="38"/>
  <c r="AB222" i="38"/>
  <c r="AJ190" i="38"/>
  <c r="AB190" i="38"/>
  <c r="AH190" i="38"/>
  <c r="AH106" i="38" s="1"/>
  <c r="AL106" i="38"/>
  <c r="AR554" i="38"/>
  <c r="M526" i="38"/>
  <c r="AR552" i="38"/>
  <c r="J524" i="38"/>
  <c r="H524" i="38"/>
  <c r="H505" i="38"/>
  <c r="J505" i="38"/>
  <c r="H493" i="38"/>
  <c r="J493" i="38"/>
  <c r="AR475" i="38"/>
  <c r="AR542" i="38"/>
  <c r="J444" i="38"/>
  <c r="H444" i="38"/>
  <c r="J440" i="38"/>
  <c r="H440" i="38"/>
  <c r="AR464" i="38"/>
  <c r="J456" i="38"/>
  <c r="H456" i="38"/>
  <c r="J428" i="38"/>
  <c r="H428" i="38"/>
  <c r="AR473" i="38"/>
  <c r="AR438" i="38"/>
  <c r="L397" i="38"/>
  <c r="J369" i="38"/>
  <c r="H369" i="38"/>
  <c r="H354" i="38"/>
  <c r="J354" i="38"/>
  <c r="J335" i="38"/>
  <c r="H335" i="38"/>
  <c r="O327" i="38"/>
  <c r="AR426" i="38"/>
  <c r="AR409" i="38"/>
  <c r="AR296" i="38"/>
  <c r="H255" i="38"/>
  <c r="J255" i="38"/>
  <c r="J301" i="38"/>
  <c r="H301" i="38"/>
  <c r="AR284" i="38"/>
  <c r="AR249" i="38"/>
  <c r="AR225" i="38"/>
  <c r="AR330" i="38"/>
  <c r="AR288" i="38"/>
  <c r="O190" i="38"/>
  <c r="O106" i="38" s="1"/>
  <c r="Z190" i="38"/>
  <c r="Z106" i="38" s="1"/>
  <c r="E190" i="38"/>
  <c r="E106" i="38" s="1"/>
  <c r="AR154" i="38"/>
  <c r="H148" i="38"/>
  <c r="J148" i="38"/>
  <c r="J139" i="38"/>
  <c r="H139" i="38"/>
  <c r="N222" i="38"/>
  <c r="AR196" i="38"/>
  <c r="AR295" i="38"/>
  <c r="AR53" i="38"/>
  <c r="AR49" i="38"/>
  <c r="H36" i="38"/>
  <c r="J36" i="38"/>
  <c r="AR159" i="38"/>
  <c r="F96" i="38"/>
  <c r="AR58" i="38"/>
  <c r="H54" i="38"/>
  <c r="J54" i="38"/>
  <c r="J31" i="38"/>
  <c r="H31" i="38"/>
  <c r="J24" i="38"/>
  <c r="H24" i="38"/>
  <c r="J16" i="38"/>
  <c r="H16" i="38"/>
  <c r="H162" i="38"/>
  <c r="J162" i="38"/>
  <c r="AR155" i="38"/>
  <c r="AR88" i="38"/>
  <c r="AR38" i="38"/>
  <c r="AQ47" i="38"/>
  <c r="AP12" i="38"/>
  <c r="AR67" i="38"/>
  <c r="AR15" i="38"/>
  <c r="AI13" i="38"/>
  <c r="AM13" i="38"/>
  <c r="AI47" i="38"/>
  <c r="AN12" i="38"/>
  <c r="AQ13" i="38"/>
  <c r="H192" i="38"/>
  <c r="J192" i="38"/>
  <c r="H150" i="38"/>
  <c r="J150" i="38"/>
  <c r="J104" i="38"/>
  <c r="H104" i="38"/>
  <c r="H100" i="38"/>
  <c r="J100" i="38"/>
  <c r="F107" i="38"/>
  <c r="J108" i="38"/>
  <c r="H108" i="38"/>
  <c r="H84" i="38"/>
  <c r="J84" i="38"/>
  <c r="J114" i="38"/>
  <c r="H114" i="38"/>
  <c r="J561" i="38"/>
  <c r="H561" i="38"/>
  <c r="H542" i="38"/>
  <c r="J542" i="38"/>
  <c r="AI527" i="38"/>
  <c r="AF526" i="38"/>
  <c r="AI526" i="38" s="1"/>
  <c r="J516" i="38"/>
  <c r="H516" i="38"/>
  <c r="J527" i="38"/>
  <c r="H526" i="38"/>
  <c r="H501" i="38"/>
  <c r="J501" i="38"/>
  <c r="D499" i="38"/>
  <c r="F499" i="38" s="1"/>
  <c r="F500" i="38"/>
  <c r="AQ500" i="38"/>
  <c r="AN499" i="38"/>
  <c r="AM500" i="38"/>
  <c r="AJ499" i="38"/>
  <c r="AI500" i="38"/>
  <c r="AF499" i="38"/>
  <c r="J510" i="38"/>
  <c r="H510" i="38"/>
  <c r="J470" i="38"/>
  <c r="H470" i="38"/>
  <c r="J460" i="38"/>
  <c r="H460" i="38"/>
  <c r="H449" i="38"/>
  <c r="J449" i="38"/>
  <c r="H445" i="38"/>
  <c r="J445" i="38"/>
  <c r="J467" i="38"/>
  <c r="J402" i="38"/>
  <c r="H402" i="38"/>
  <c r="AM398" i="38"/>
  <c r="AJ397" i="38"/>
  <c r="F398" i="38"/>
  <c r="D397" i="38"/>
  <c r="H401" i="38"/>
  <c r="J401" i="38"/>
  <c r="AQ398" i="38"/>
  <c r="AN397" i="38"/>
  <c r="J390" i="38"/>
  <c r="H390" i="38"/>
  <c r="H387" i="38"/>
  <c r="J387" i="38"/>
  <c r="AE398" i="38"/>
  <c r="AB397" i="38"/>
  <c r="H393" i="38"/>
  <c r="J393" i="38"/>
  <c r="J384" i="38"/>
  <c r="H384" i="38"/>
  <c r="J344" i="38"/>
  <c r="H344" i="38"/>
  <c r="J340" i="38"/>
  <c r="H340" i="38"/>
  <c r="AI398" i="38"/>
  <c r="AF397" i="38"/>
  <c r="AI397" i="38" s="1"/>
  <c r="D327" i="38"/>
  <c r="F328" i="38"/>
  <c r="H260" i="38"/>
  <c r="J260" i="38"/>
  <c r="AM328" i="38"/>
  <c r="AJ327" i="38"/>
  <c r="AI328" i="38"/>
  <c r="AF327" i="38"/>
  <c r="AI327" i="38" s="1"/>
  <c r="J273" i="38"/>
  <c r="H273" i="38"/>
  <c r="J269" i="38"/>
  <c r="H269" i="38"/>
  <c r="J257" i="38"/>
  <c r="H257" i="38"/>
  <c r="J313" i="38"/>
  <c r="H313" i="38"/>
  <c r="J244" i="38"/>
  <c r="H244" i="38"/>
  <c r="J224" i="38"/>
  <c r="H224" i="38"/>
  <c r="J329" i="38"/>
  <c r="H329" i="38"/>
  <c r="J248" i="38"/>
  <c r="H248" i="38"/>
  <c r="J242" i="38"/>
  <c r="H242" i="38"/>
  <c r="J232" i="38"/>
  <c r="H232" i="38"/>
  <c r="H200" i="38"/>
  <c r="J200" i="38"/>
  <c r="E222" i="38"/>
  <c r="F223" i="38"/>
  <c r="J209" i="38"/>
  <c r="H209" i="38"/>
  <c r="J201" i="38"/>
  <c r="H201" i="38"/>
  <c r="J261" i="38"/>
  <c r="H261" i="38"/>
  <c r="D190" i="38"/>
  <c r="F191" i="38"/>
  <c r="J165" i="38"/>
  <c r="H165" i="38"/>
  <c r="J164" i="38" l="1"/>
  <c r="AR389" i="38"/>
  <c r="AR214" i="38"/>
  <c r="AR118" i="38"/>
  <c r="AM526" i="38"/>
  <c r="AB13" i="38"/>
  <c r="AE28" i="38"/>
  <c r="AR28" i="38" s="1"/>
  <c r="E13" i="38"/>
  <c r="F28" i="38"/>
  <c r="AJ47" i="38"/>
  <c r="AM64" i="38"/>
  <c r="AB47" i="38"/>
  <c r="AE47" i="38" s="1"/>
  <c r="AE64" i="38"/>
  <c r="AR64" i="38" s="1"/>
  <c r="Z13" i="38"/>
  <c r="Z12" i="38" s="1"/>
  <c r="Z566" i="38" s="1"/>
  <c r="J207" i="38"/>
  <c r="H133" i="38"/>
  <c r="H235" i="38"/>
  <c r="H214" i="38"/>
  <c r="J345" i="38"/>
  <c r="J485" i="38"/>
  <c r="H267" i="38"/>
  <c r="J312" i="38"/>
  <c r="H489" i="38"/>
  <c r="H149" i="38"/>
  <c r="H199" i="38"/>
  <c r="AR89" i="38"/>
  <c r="AR223" i="38"/>
  <c r="AR107" i="38"/>
  <c r="AQ397" i="38"/>
  <c r="AR191" i="38"/>
  <c r="T566" i="38"/>
  <c r="AE327" i="38"/>
  <c r="AQ499" i="38"/>
  <c r="AE222" i="38"/>
  <c r="N566" i="38"/>
  <c r="L566" i="38"/>
  <c r="AR243" i="38"/>
  <c r="AR541" i="38"/>
  <c r="AR485" i="38"/>
  <c r="J118" i="38"/>
  <c r="AR235" i="38"/>
  <c r="J459" i="38"/>
  <c r="AM499" i="38"/>
  <c r="J509" i="38"/>
  <c r="J243" i="38"/>
  <c r="AR164" i="38"/>
  <c r="AR312" i="38"/>
  <c r="AR467" i="38"/>
  <c r="AR83" i="38"/>
  <c r="H541" i="38"/>
  <c r="J383" i="38"/>
  <c r="J89" i="38"/>
  <c r="AR383" i="38"/>
  <c r="AQ327" i="38"/>
  <c r="F190" i="38"/>
  <c r="H190" i="38" s="1"/>
  <c r="AD566" i="38"/>
  <c r="AE499" i="38"/>
  <c r="AR560" i="38"/>
  <c r="AR527" i="38"/>
  <c r="AR199" i="38"/>
  <c r="AH566" i="38"/>
  <c r="Q566" i="38"/>
  <c r="AC566" i="38"/>
  <c r="AR149" i="38"/>
  <c r="AI499" i="38"/>
  <c r="AR328" i="38"/>
  <c r="AR459" i="38"/>
  <c r="AM327" i="38"/>
  <c r="P566" i="38"/>
  <c r="AR267" i="38"/>
  <c r="W566" i="38"/>
  <c r="AQ526" i="38"/>
  <c r="V566" i="38"/>
  <c r="AQ222" i="38"/>
  <c r="AR500" i="38"/>
  <c r="X566" i="38"/>
  <c r="AR509" i="38"/>
  <c r="AQ190" i="38"/>
  <c r="H560" i="38"/>
  <c r="J560" i="38"/>
  <c r="J389" i="38"/>
  <c r="AM397" i="38"/>
  <c r="AP566" i="38"/>
  <c r="AL566" i="38"/>
  <c r="AR345" i="38"/>
  <c r="R566" i="38"/>
  <c r="K566" i="38"/>
  <c r="F327" i="38"/>
  <c r="H327" i="38" s="1"/>
  <c r="O566" i="38"/>
  <c r="AM222" i="38"/>
  <c r="AR207" i="38"/>
  <c r="AG566" i="38"/>
  <c r="M566" i="38"/>
  <c r="AR133" i="38"/>
  <c r="S566" i="38"/>
  <c r="Y566" i="38"/>
  <c r="AA566" i="38"/>
  <c r="AE526" i="38"/>
  <c r="U566" i="38"/>
  <c r="AO566" i="38"/>
  <c r="AI190" i="38"/>
  <c r="D106" i="38"/>
  <c r="F106" i="38" s="1"/>
  <c r="H106" i="38" s="1"/>
  <c r="AE190" i="38"/>
  <c r="AQ106" i="38"/>
  <c r="AE397" i="38"/>
  <c r="F397" i="38"/>
  <c r="H397" i="38" s="1"/>
  <c r="J541" i="38"/>
  <c r="H96" i="38"/>
  <c r="J96" i="38"/>
  <c r="AM190" i="38"/>
  <c r="AJ106" i="38"/>
  <c r="AM106" i="38" s="1"/>
  <c r="AR260" i="38"/>
  <c r="AK566" i="38"/>
  <c r="AR398" i="38"/>
  <c r="AN566" i="38"/>
  <c r="AQ12" i="38"/>
  <c r="J47" i="38"/>
  <c r="F222" i="38"/>
  <c r="AI222" i="38"/>
  <c r="AR489" i="38"/>
  <c r="AF566" i="38"/>
  <c r="AI12" i="38"/>
  <c r="AB106" i="38"/>
  <c r="AE106" i="38" s="1"/>
  <c r="AI106" i="38"/>
  <c r="H107" i="38"/>
  <c r="J107" i="38"/>
  <c r="H191" i="38"/>
  <c r="J191" i="38"/>
  <c r="H223" i="38"/>
  <c r="J223" i="38"/>
  <c r="H328" i="38"/>
  <c r="J328" i="38"/>
  <c r="J398" i="38"/>
  <c r="H398" i="38"/>
  <c r="H500" i="38"/>
  <c r="J500" i="38"/>
  <c r="H499" i="38"/>
  <c r="J499" i="38"/>
  <c r="AB12" i="38" l="1"/>
  <c r="AE12" i="38" s="1"/>
  <c r="AE13" i="38"/>
  <c r="AR13" i="38" s="1"/>
  <c r="E12" i="38"/>
  <c r="F13" i="38"/>
  <c r="AM47" i="38"/>
  <c r="AR47" i="38" s="1"/>
  <c r="AJ12" i="38"/>
  <c r="AM12" i="38" s="1"/>
  <c r="H28" i="38"/>
  <c r="J28" i="38"/>
  <c r="J397" i="38"/>
  <c r="J327" i="38"/>
  <c r="J190" i="38"/>
  <c r="AR327" i="38"/>
  <c r="AR397" i="38"/>
  <c r="AR499" i="38"/>
  <c r="AR526" i="38"/>
  <c r="AR222" i="38"/>
  <c r="AQ566" i="38"/>
  <c r="AI566" i="38"/>
  <c r="J106" i="38"/>
  <c r="D566" i="38"/>
  <c r="F8" i="27" s="1"/>
  <c r="AR190" i="38"/>
  <c r="AR12" i="38"/>
  <c r="H222" i="38"/>
  <c r="J222" i="38"/>
  <c r="AB566" i="38"/>
  <c r="AE566" i="38" s="1"/>
  <c r="AR106" i="38"/>
  <c r="AJ566" i="38"/>
  <c r="AM566" i="38" s="1"/>
  <c r="J13" i="38" l="1"/>
  <c r="H13" i="38"/>
  <c r="E566" i="38"/>
  <c r="F9" i="27" s="1"/>
  <c r="F12" i="38"/>
  <c r="F566" i="38"/>
  <c r="J566" i="38" s="1"/>
  <c r="AR566" i="38"/>
  <c r="J12" i="38" l="1"/>
  <c r="H12" i="38"/>
  <c r="F10" i="27"/>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Alexander J. Flores Moncada</author>
  </authors>
  <commentList>
    <comment ref="K9" authorId="0">
      <text>
        <r>
          <rPr>
            <b/>
            <sz val="9"/>
            <color indexed="81"/>
            <rFont val="Tahoma"/>
            <family val="2"/>
          </rPr>
          <t>Alexander J. Flores Moncada:</t>
        </r>
        <r>
          <rPr>
            <sz val="9"/>
            <color indexed="81"/>
            <rFont val="Tahoma"/>
            <family val="2"/>
          </rPr>
          <t xml:space="preserve">
USD 2,200.00 POR MEMBRESÍA A RED AUREA</t>
        </r>
      </text>
    </comment>
  </commentList>
</comments>
</file>

<file path=xl/sharedStrings.xml><?xml version="1.0" encoding="utf-8"?>
<sst xmlns="http://schemas.openxmlformats.org/spreadsheetml/2006/main" count="14394" uniqueCount="2284">
  <si>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</si>
  <si>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</si>
  <si>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</si>
  <si>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</si>
  <si>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</si>
  <si>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</si>
  <si>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</si>
  <si>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</si>
  <si>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</si>
  <si>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</si>
  <si>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</si>
  <si>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</si>
  <si>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</si>
  <si>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</si>
  <si>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</si>
  <si>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</si>
  <si>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</si>
  <si>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</si>
  <si>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</si>
  <si>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</si>
  <si>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</si>
  <si>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</si>
  <si>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</si>
  <si>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</si>
  <si>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</si>
  <si>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</si>
  <si>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</si>
  <si>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</si>
  <si>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</si>
  <si>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</si>
  <si>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</si>
  <si>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</si>
  <si>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</si>
  <si>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</si>
  <si>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</si>
  <si>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</si>
  <si>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</si>
  <si>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</si>
  <si>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</si>
  <si>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</si>
  <si>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</si>
  <si>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</si>
  <si>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</si>
  <si>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</si>
  <si>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</si>
  <si>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</si>
  <si>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</si>
  <si>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</si>
  <si>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</si>
  <si>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</si>
  <si>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</si>
  <si>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</si>
  <si>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</si>
  <si>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</si>
  <si>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</si>
  <si>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</si>
  <si>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</si>
  <si>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</si>
  <si>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</si>
  <si>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</si>
  <si>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</si>
  <si>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</si>
  <si>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</si>
  <si>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</si>
  <si>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</si>
  <si>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</si>
  <si>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</si>
  <si>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</si>
  <si>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</si>
  <si>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</si>
  <si>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</si>
  <si>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</si>
  <si>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</si>
  <si>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</si>
  <si>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</si>
  <si>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</si>
  <si>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</si>
  <si>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</si>
  <si>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</si>
  <si>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</si>
  <si>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</si>
  <si>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</si>
  <si>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</si>
  <si>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</si>
  <si>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</si>
  <si>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</si>
  <si>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</si>
  <si>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</si>
  <si>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</si>
  <si>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</si>
  <si>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</si>
  <si>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</si>
  <si>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</si>
  <si>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</si>
  <si>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</si>
  <si>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</si>
  <si>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</si>
  <si>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</si>
  <si>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</si>
  <si>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</si>
  <si>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</si>
  <si>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</si>
  <si>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</si>
  <si>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</si>
  <si>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</si>
  <si>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</si>
  <si>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</si>
  <si>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</si>
  <si>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</si>
  <si>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</si>
  <si>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</si>
  <si>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</si>
  <si>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</si>
  <si>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</si>
  <si>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</si>
  <si>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</si>
  <si>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</si>
  <si>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</si>
  <si>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</si>
  <si>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</si>
  <si>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</si>
  <si>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</si>
  <si>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</si>
  <si>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</si>
  <si>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</si>
  <si>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</si>
  <si>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</si>
  <si>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</si>
  <si>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</si>
  <si>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</si>
  <si>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</si>
  <si>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</si>
  <si>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</si>
  <si>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</si>
  <si>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</si>
  <si>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</si>
  <si>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</si>
  <si>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</si>
  <si>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</si>
  <si>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</si>
  <si>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</si>
  <si>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</si>
  <si>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</si>
  <si>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</si>
  <si>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</si>
  <si>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</si>
  <si>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</si>
  <si>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</si>
  <si>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</si>
  <si>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</si>
  <si>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</si>
  <si>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</si>
  <si>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</si>
  <si>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</si>
  <si>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</si>
  <si>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</si>
  <si>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</si>
  <si>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</si>
  <si>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</si>
  <si>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</si>
  <si>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</si>
  <si>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</si>
  <si>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</si>
  <si>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</si>
  <si>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</si>
  <si>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</si>
  <si>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</si>
  <si>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</si>
  <si>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</si>
  <si>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</si>
  <si>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</si>
  <si>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</si>
  <si>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</si>
  <si>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</si>
  <si>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</si>
  <si>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</si>
  <si>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</si>
  <si>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</si>
  <si>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</si>
  <si>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</si>
  <si>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</si>
  <si>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</si>
  <si>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</si>
  <si>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</si>
  <si>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</si>
  <si>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</si>
  <si>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</si>
  <si>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</si>
  <si>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</si>
  <si>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</si>
  <si>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</si>
  <si>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</si>
  <si>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</si>
  <si>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</si>
  <si>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</si>
  <si>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</si>
  <si>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</si>
  <si>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</si>
  <si>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</si>
  <si>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</si>
  <si>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</si>
  <si>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</si>
  <si>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</si>
  <si>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</si>
  <si>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</si>
  <si>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</si>
  <si>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</si>
  <si>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</si>
  <si>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</si>
  <si>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</si>
  <si>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</si>
  <si>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</si>
  <si>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</si>
  <si>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</si>
  <si>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</si>
  <si>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</si>
  <si>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</si>
  <si>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</si>
  <si>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</si>
  <si>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</si>
  <si>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</si>
  <si>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</si>
  <si>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</si>
  <si>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</si>
  <si>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</si>
  <si>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</si>
  <si>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</si>
  <si>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</si>
  <si>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</si>
  <si>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</si>
  <si>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</si>
  <si>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</si>
  <si>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</si>
  <si>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</si>
  <si>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</si>
  <si>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</si>
  <si>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</si>
  <si>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</si>
  <si>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</si>
  <si>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</si>
  <si>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</si>
  <si>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</si>
  <si>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</si>
  <si>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</si>
  <si>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</si>
  <si>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</si>
  <si>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</si>
  <si>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</si>
  <si>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</si>
  <si>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</si>
  <si>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</si>
  <si>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</si>
  <si>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</si>
  <si>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</si>
  <si>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</si>
  <si>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</si>
  <si>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</si>
  <si>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</si>
  <si>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</si>
  <si>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</si>
  <si>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</si>
  <si>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</si>
  <si>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</si>
  <si>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</si>
  <si>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</si>
  <si>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</si>
  <si>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</si>
  <si>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</si>
  <si>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</si>
  <si>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</si>
  <si>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</si>
  <si>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</si>
  <si>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</si>
  <si>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</si>
  <si>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</si>
  <si>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</si>
  <si>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</si>
  <si>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</si>
  <si>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</si>
  <si>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</si>
  <si>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</si>
  <si>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</si>
  <si>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</si>
  <si>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</si>
  <si>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</si>
  <si>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</si>
  <si>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</si>
  <si>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</si>
  <si>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</si>
  <si>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</si>
  <si>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</si>
  <si>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</si>
  <si>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</si>
  <si>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</si>
  <si>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</si>
  <si>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</si>
  <si>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</si>
  <si>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</si>
  <si>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</si>
  <si>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</si>
  <si>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</si>
  <si>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</si>
  <si>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</si>
  <si>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</si>
  <si>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</si>
  <si>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</si>
  <si>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</si>
  <si>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</si>
  <si>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</si>
  <si>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</si>
  <si>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</si>
  <si>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</si>
  <si>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</si>
  <si>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</si>
  <si>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</si>
  <si>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</si>
  <si>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</si>
  <si>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</si>
  <si>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</si>
  <si>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</si>
  <si>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</si>
  <si>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</si>
  <si>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</si>
  <si>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</si>
  <si>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</si>
  <si>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</si>
  <si>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</si>
  <si>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</si>
  <si>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</si>
  <si>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</si>
  <si>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</si>
  <si>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</si>
  <si>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</si>
  <si>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</si>
  <si>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</si>
  <si>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</si>
  <si>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</si>
  <si>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</si>
  <si>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</si>
  <si>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</si>
  <si>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</si>
  <si>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</si>
  <si>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</si>
  <si>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</si>
  <si>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</si>
  <si>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</si>
  <si>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</si>
  <si>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</si>
  <si>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</si>
  <si>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</si>
  <si>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</si>
  <si>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</si>
  <si>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</si>
  <si>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</si>
  <si>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</si>
  <si>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</si>
  <si>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</si>
  <si>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</si>
  <si>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</si>
  <si>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</si>
  <si>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</si>
  <si>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</si>
  <si>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</si>
  <si>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</si>
  <si>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</si>
  <si>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</si>
  <si>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</si>
  <si>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</si>
  <si>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</si>
  <si>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</si>
  <si>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</si>
  <si>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</si>
  <si>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</si>
  <si>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</si>
  <si>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</si>
  <si>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</si>
  <si>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</si>
  <si>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</si>
  <si>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</si>
  <si>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</si>
  <si>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</si>
  <si>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</si>
  <si>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</si>
  <si>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</si>
  <si>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</si>
  <si>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</si>
  <si>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</si>
  <si>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</si>
  <si>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</si>
  <si>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</si>
  <si>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</si>
  <si>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</si>
  <si>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</si>
  <si>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</si>
  <si>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</si>
  <si>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</si>
  <si>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</si>
  <si>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</si>
  <si>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</si>
  <si>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</si>
  <si>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</si>
  <si>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</si>
  <si>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</si>
  <si>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</si>
  <si>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</si>
  <si>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</si>
  <si>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</si>
  <si>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</si>
  <si>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</si>
  <si>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</si>
  <si>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</si>
  <si>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</si>
  <si>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</si>
  <si>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</si>
  <si>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</si>
  <si>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</si>
  <si>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</si>
  <si>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</si>
  <si>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</si>
  <si>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</si>
  <si>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</si>
  <si>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</si>
  <si>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</si>
  <si>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</si>
  <si>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</si>
  <si>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</si>
  <si>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</si>
  <si>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</si>
  <si>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</si>
  <si>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</si>
  <si>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</si>
  <si>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</si>
  <si>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</si>
  <si>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</si>
  <si>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</si>
  <si>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</si>
  <si>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</si>
  <si>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</si>
  <si>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</si>
  <si>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</si>
  <si>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</si>
  <si>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</si>
  <si>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</si>
  <si>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</si>
  <si>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</si>
  <si>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</si>
  <si>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</si>
  <si>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</si>
  <si>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</si>
  <si>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</si>
  <si>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</si>
  <si>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</si>
  <si>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</si>
  <si>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</si>
  <si>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</si>
  <si>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</si>
  <si>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</si>
  <si>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</si>
  <si>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</si>
  <si>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</si>
  <si>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</si>
  <si>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</si>
  <si>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</si>
  <si>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</si>
  <si>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</si>
  <si>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</si>
  <si>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</si>
  <si>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</si>
  <si>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</si>
  <si>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</si>
  <si>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</si>
  <si>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</si>
  <si>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</si>
  <si>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</si>
  <si>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</si>
  <si>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</si>
  <si>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</si>
  <si>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</si>
  <si>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</si>
  <si>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</si>
  <si>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</si>
  <si>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</si>
  <si>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</si>
  <si>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</si>
  <si>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</si>
  <si>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</si>
  <si>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</si>
  <si>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</si>
  <si>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</si>
  <si>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</si>
  <si>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</si>
  <si>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</si>
  <si>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</si>
  <si>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</si>
  <si>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</si>
  <si>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</si>
  <si>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</si>
  <si>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</si>
  <si>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</si>
  <si>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</si>
  <si>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</si>
  <si>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</si>
  <si>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</si>
  <si>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</si>
  <si>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</si>
  <si>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</si>
  <si>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</si>
  <si>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</si>
  <si>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</si>
  <si>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</si>
  <si>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</si>
  <si>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</si>
  <si>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</si>
  <si>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</si>
  <si>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</si>
  <si>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</si>
  <si>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</si>
  <si>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</si>
  <si>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</si>
  <si>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</si>
  <si>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</si>
  <si>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</si>
  <si>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</si>
  <si>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</si>
  <si>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</si>
  <si>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</si>
  <si>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</si>
  <si>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</si>
  <si>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</si>
  <si>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</si>
  <si>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</si>
  <si>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</si>
  <si>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</si>
  <si>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</si>
  <si>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</si>
  <si>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</si>
  <si>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</si>
  <si>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</si>
  <si>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</si>
  <si>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</si>
  <si>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</si>
  <si>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</si>
  <si>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</si>
  <si>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</si>
  <si>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</si>
  <si>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</si>
  <si>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</si>
  <si>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</si>
  <si>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</si>
  <si>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</si>
  <si>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</si>
  <si>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</si>
  <si>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</si>
  <si>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</si>
  <si>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</si>
  <si>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</si>
  <si>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</si>
  <si>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</si>
  <si>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</si>
  <si>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</si>
  <si>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</si>
  <si>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</si>
  <si>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</si>
  <si>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</si>
  <si>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</si>
  <si>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</si>
  <si>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</si>
  <si>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</si>
  <si>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</si>
  <si>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</si>
  <si>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</si>
  <si>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</si>
  <si>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</si>
  <si>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</si>
  <si>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</si>
  <si>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</si>
  <si>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</si>
  <si>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</si>
  <si>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</si>
  <si>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</si>
  <si>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</si>
  <si>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</si>
  <si>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</si>
  <si>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</si>
  <si>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</si>
  <si>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</si>
  <si>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</si>
  <si>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</si>
  <si>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</si>
  <si>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</si>
  <si>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</si>
  <si>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</si>
  <si>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</si>
  <si>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</si>
  <si>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</si>
  <si>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</si>
  <si>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</si>
  <si>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</si>
  <si>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</si>
  <si>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</si>
  <si>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</si>
  <si>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</si>
  <si>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</si>
  <si>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</si>
  <si>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</si>
  <si>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</si>
  <si>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</si>
  <si>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</si>
  <si>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</si>
  <si>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</si>
  <si>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</si>
  <si>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</si>
  <si>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</si>
  <si>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</si>
  <si>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</si>
  <si>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</si>
  <si>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</si>
  <si>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</si>
  <si>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</si>
  <si>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</si>
  <si>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</si>
  <si>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</si>
  <si>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</si>
  <si>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</si>
  <si>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</si>
  <si>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</si>
  <si>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</si>
  <si>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</si>
  <si>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</si>
  <si>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</si>
  <si>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</si>
  <si>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</si>
  <si>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</si>
  <si>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</si>
  <si>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</si>
  <si>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</si>
  <si>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</si>
  <si>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</si>
  <si>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</si>
  <si>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</si>
  <si>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</si>
  <si>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</si>
  <si>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</si>
  <si>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</si>
  <si>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</si>
  <si>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</si>
  <si>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</si>
  <si>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</si>
  <si>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</si>
  <si>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</si>
  <si>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</si>
  <si>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</si>
  <si>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</si>
  <si>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</si>
  <si>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</si>
  <si>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</si>
  <si>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</si>
  <si>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</si>
  <si>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</si>
  <si>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</si>
  <si>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</si>
  <si>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</si>
  <si>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</si>
  <si>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</si>
  <si>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</si>
  <si>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</si>
  <si>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</si>
  <si>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</si>
  <si>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</si>
  <si>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</si>
  <si>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</si>
  <si>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</si>
  <si>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</si>
  <si>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</si>
  <si>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</si>
  <si>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</si>
  <si>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</si>
  <si>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</si>
  <si>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</si>
  <si>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</si>
  <si>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</si>
  <si>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</si>
  <si>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</si>
  <si>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</si>
  <si>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</si>
  <si>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</si>
  <si>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</si>
  <si>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</si>
  <si>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</si>
  <si>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</si>
  <si>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</si>
  <si>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</si>
  <si>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</si>
  <si>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</si>
  <si>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</si>
  <si>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</si>
  <si>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</si>
  <si>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</si>
  <si>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</si>
  <si>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</si>
  <si>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</si>
  <si>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</si>
  <si>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</si>
  <si>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</si>
  <si>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</si>
  <si>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</si>
  <si>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</si>
  <si>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</si>
  <si>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</si>
  <si>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</si>
  <si>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</si>
  <si>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</si>
  <si>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</si>
  <si>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</si>
  <si>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</si>
  <si>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</si>
  <si>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</si>
  <si>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</si>
  <si>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</si>
  <si>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</si>
  <si>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</si>
  <si>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</si>
  <si>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</si>
  <si>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</si>
  <si>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</si>
  <si>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</si>
  <si>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</si>
  <si>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</si>
  <si>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</si>
  <si>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</si>
  <si>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</si>
  <si>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</si>
  <si>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</si>
  <si>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</si>
  <si>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</si>
  <si>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</si>
  <si>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</si>
  <si>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</si>
  <si>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</si>
  <si>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</si>
  <si>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</si>
  <si>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</si>
  <si>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</si>
  <si>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</si>
  <si>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</si>
  <si>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</si>
  <si>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</si>
  <si>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</si>
  <si>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</si>
  <si>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</si>
  <si>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</si>
  <si>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</si>
  <si>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</si>
  <si>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</si>
  <si>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</si>
  <si>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</si>
  <si>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</si>
  <si>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</si>
  <si>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</si>
  <si>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</si>
  <si>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</si>
  <si>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</si>
  <si>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</si>
  <si>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</si>
  <si>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</si>
  <si>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</si>
  <si>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</si>
  <si>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</si>
  <si>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</si>
  <si>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</si>
  <si>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</si>
  <si>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</si>
  <si>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</si>
  <si>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</si>
  <si>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</si>
  <si>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</si>
  <si>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</si>
  <si>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</si>
  <si>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</si>
  <si>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</si>
  <si>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</si>
  <si>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</si>
  <si>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</si>
  <si>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</si>
  <si>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</si>
  <si>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</si>
  <si>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</si>
  <si>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</si>
  <si>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</si>
  <si>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</si>
  <si>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</si>
  <si>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</si>
  <si>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</si>
  <si>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</si>
  <si>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</si>
  <si>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</si>
  <si>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</si>
  <si>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</si>
  <si>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</si>
  <si>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</si>
  <si>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</si>
  <si>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</si>
  <si>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</si>
  <si>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</si>
  <si>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</si>
  <si>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</si>
  <si>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</si>
  <si>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</si>
  <si>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</si>
  <si>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</si>
  <si>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</si>
  <si>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</si>
  <si>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</si>
  <si>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</si>
  <si>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</si>
  <si>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</si>
  <si>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</si>
  <si>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</si>
  <si>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</si>
  <si>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</si>
  <si>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</si>
  <si>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</si>
  <si>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</si>
  <si>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</si>
  <si>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</si>
  <si>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</si>
  <si>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</si>
  <si>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</si>
  <si>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</si>
  <si>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</si>
  <si>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</si>
  <si>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</si>
  <si>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</si>
  <si>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</si>
  <si>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</si>
  <si>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</si>
  <si>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</si>
  <si>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</si>
  <si>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</si>
  <si>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</si>
  <si>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</si>
  <si>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</si>
  <si>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</si>
  <si>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</si>
  <si>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</si>
  <si>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</si>
  <si>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</si>
  <si>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</si>
  <si>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</si>
  <si>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</si>
  <si>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</si>
  <si>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</si>
  <si>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</si>
  <si>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</si>
  <si>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</si>
  <si>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</si>
  <si>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</si>
  <si>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</si>
  <si>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</si>
  <si>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</si>
  <si>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</si>
  <si>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</si>
  <si>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</si>
  <si>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</si>
  <si>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</si>
  <si>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</si>
  <si>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</si>
  <si>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</si>
  <si>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</si>
  <si>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</si>
  <si>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</si>
  <si>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</si>
  <si>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</si>
  <si>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</si>
  <si>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</si>
  <si>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</si>
  <si>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</si>
  <si>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</si>
  <si>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</si>
  <si>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</si>
  <si>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</si>
  <si>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</si>
  <si>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</si>
  <si>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</si>
  <si>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</si>
  <si>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</si>
  <si>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</si>
  <si>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</si>
  <si>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</si>
  <si>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</si>
  <si>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</si>
  <si>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</si>
  <si>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</si>
  <si>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</si>
  <si>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</si>
  <si>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</si>
  <si>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</si>
  <si>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</si>
  <si>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</si>
  <si>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</si>
  <si>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</si>
  <si>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</si>
  <si>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</si>
  <si>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</si>
  <si>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</si>
  <si>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</si>
  <si>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</si>
  <si>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</si>
  <si>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</si>
  <si>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</si>
  <si>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</si>
  <si>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</si>
  <si>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</si>
  <si>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</si>
  <si>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</si>
  <si>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</si>
  <si>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</si>
  <si>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</si>
  <si>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</si>
  <si>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</si>
  <si>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</si>
  <si>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</si>
  <si>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</si>
  <si>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</si>
  <si>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</si>
  <si>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</si>
  <si>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</si>
  <si>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</si>
  <si>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</si>
  <si>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</si>
  <si>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</si>
  <si>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</si>
  <si>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</si>
  <si>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</si>
  <si>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</si>
  <si>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</si>
  <si>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</si>
  <si>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</si>
  <si>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</si>
  <si>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</si>
  <si>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</si>
  <si>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</si>
  <si>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</si>
  <si>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</si>
  <si>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</si>
  <si>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</si>
  <si>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</si>
  <si>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</si>
  <si>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</si>
  <si>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</si>
  <si>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</si>
  <si>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</si>
  <si>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</si>
  <si>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</si>
  <si>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</si>
  <si>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</si>
  <si>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</si>
  <si>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</si>
  <si>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</si>
  <si>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</si>
  <si>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</si>
  <si>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</si>
  <si>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</si>
  <si>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</si>
  <si>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</si>
  <si>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</si>
  <si>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</si>
  <si>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</si>
  <si>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</si>
  <si>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</si>
  <si>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</si>
  <si>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</si>
  <si>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</si>
  <si>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</si>
  <si>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</si>
  <si>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</si>
  <si>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</si>
  <si>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</si>
  <si>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</si>
  <si>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</si>
  <si>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</si>
  <si>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</si>
  <si>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</si>
  <si>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</si>
  <si>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</si>
  <si>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</si>
  <si>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</si>
  <si>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</si>
  <si>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</si>
  <si>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</si>
  <si>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</si>
  <si>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</si>
  <si>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</si>
  <si>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</si>
  <si>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</si>
  <si>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</si>
  <si>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</si>
  <si>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</si>
  <si>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</si>
  <si>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</si>
  <si>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</si>
  <si>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</si>
  <si>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</si>
  <si>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</si>
  <si>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</si>
  <si>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</si>
  <si>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</si>
  <si>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</si>
  <si>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</si>
  <si>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</si>
  <si>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</si>
  <si>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</si>
  <si>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</si>
  <si>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</si>
  <si>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</si>
  <si>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</si>
  <si>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</si>
  <si>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</si>
  <si>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</si>
  <si>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</si>
  <si>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</si>
  <si>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</si>
  <si>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</si>
  <si>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</si>
  <si>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</si>
  <si>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</si>
  <si>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</si>
  <si>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</si>
  <si>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</si>
  <si>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</si>
  <si>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</si>
  <si>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</si>
  <si>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</si>
  <si>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</si>
  <si>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</si>
  <si>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</si>
  <si>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</si>
  <si>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</si>
  <si>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</si>
  <si>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</si>
  <si>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</si>
  <si>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</si>
  <si>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</si>
  <si>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</si>
  <si>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</si>
  <si>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</si>
  <si>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</si>
  <si>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</si>
  <si>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</si>
  <si>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</si>
  <si>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</si>
  <si>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</si>
  <si>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</si>
  <si>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</si>
  <si>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</si>
  <si>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</si>
  <si>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</si>
  <si>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</si>
  <si>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</si>
  <si>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</si>
  <si>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</si>
  <si>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</si>
  <si>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</si>
  <si>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</si>
  <si>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</si>
  <si>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</si>
  <si>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</si>
  <si>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</si>
  <si>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</si>
  <si>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</si>
  <si>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</si>
  <si>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</si>
  <si>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</si>
  <si>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</si>
  <si>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</si>
  <si>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</si>
  <si>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</si>
  <si>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</si>
  <si>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</si>
  <si>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</si>
  <si>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</si>
  <si>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</si>
  <si>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</si>
  <si>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</si>
  <si>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</si>
  <si>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</si>
  <si>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</si>
  <si>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</si>
  <si>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</si>
  <si>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</si>
  <si>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</si>
  <si>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</si>
  <si>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</si>
  <si>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</si>
  <si>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</si>
  <si>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</si>
  <si>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</si>
  <si>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</si>
  <si>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</si>
  <si>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</si>
  <si>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</si>
  <si>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</si>
  <si>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</si>
  <si>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</si>
  <si>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</si>
  <si>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</si>
  <si>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</si>
  <si>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</si>
  <si>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</si>
  <si>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</si>
  <si>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</si>
  <si>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</si>
  <si>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</si>
  <si>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</si>
  <si>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</si>
  <si>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</si>
  <si>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</si>
  <si>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</si>
  <si>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</si>
  <si>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</si>
  <si>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</si>
  <si>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</si>
  <si>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</si>
  <si>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</si>
  <si>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</si>
  <si>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</si>
  <si>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</si>
  <si>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</si>
  <si>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</si>
  <si>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</si>
  <si>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</si>
  <si>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</si>
  <si>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</si>
  <si>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</si>
  <si>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</si>
  <si>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</si>
  <si>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</si>
  <si>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</si>
  <si>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</si>
  <si>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</si>
  <si>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</si>
  <si>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</si>
  <si>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</si>
  <si>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</si>
  <si>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</si>
  <si>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</si>
  <si>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</si>
  <si>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</si>
  <si>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</si>
  <si>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</si>
  <si>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</si>
  <si>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</si>
  <si>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</si>
  <si>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</si>
  <si>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</si>
  <si>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</si>
  <si>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</si>
  <si>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</si>
  <si>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</si>
  <si>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</si>
  <si>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</si>
  <si>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</si>
  <si>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</si>
  <si>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</si>
  <si>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</si>
  <si>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</si>
  <si>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</si>
  <si>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</si>
  <si>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</si>
  <si>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</si>
  <si>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</si>
  <si>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</si>
  <si>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</si>
  <si>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</si>
  <si>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</si>
  <si>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</si>
  <si>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</si>
  <si>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</si>
  <si>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</si>
  <si>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</si>
  <si>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</si>
  <si>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</si>
  <si>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</si>
  <si>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</si>
  <si>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</si>
  <si>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</si>
  <si>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</si>
  <si>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</si>
  <si>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</si>
  <si>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</si>
  <si>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</si>
  <si>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</si>
  <si>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</si>
  <si>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</si>
  <si>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</si>
  <si>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</si>
  <si>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</si>
  <si>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</si>
  <si>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</si>
  <si>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</si>
  <si>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</si>
  <si>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</si>
  <si>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</si>
  <si>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</si>
  <si>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</si>
  <si>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</si>
  <si>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</si>
  <si>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</si>
  <si>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</si>
  <si>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</si>
  <si>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</si>
  <si>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</si>
  <si>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</si>
  <si>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</si>
  <si>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</si>
  <si>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</si>
  <si>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</si>
  <si>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</si>
  <si>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</si>
  <si>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</si>
  <si>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</si>
  <si>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</si>
  <si>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</si>
  <si>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</si>
  <si>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</si>
  <si>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</si>
  <si>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</si>
  <si>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</si>
  <si>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</si>
  <si>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</si>
  <si>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</si>
  <si>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</si>
  <si>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</si>
  <si>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</si>
  <si>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</si>
  <si>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</si>
  <si>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</si>
  <si>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</si>
  <si>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</si>
  <si>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</si>
  <si>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</si>
  <si>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</si>
  <si>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</si>
  <si>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</si>
  <si>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</si>
  <si>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</si>
  <si>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</si>
  <si>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</si>
  <si>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</si>
  <si>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</si>
  <si>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</si>
  <si>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</si>
  <si>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</si>
  <si>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</si>
  <si>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</si>
  <si>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</si>
  <si>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</si>
  <si>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</si>
  <si>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</si>
  <si>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</si>
  <si>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</si>
  <si>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</si>
  <si>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</si>
  <si>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</si>
  <si>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</si>
  <si>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</si>
  <si>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</si>
  <si>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</si>
  <si>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</si>
  <si>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</si>
  <si>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</si>
  <si>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</si>
  <si>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</si>
  <si>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</si>
  <si>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</si>
  <si>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</si>
  <si>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</si>
  <si>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</si>
  <si>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</si>
  <si>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</si>
  <si>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</si>
  <si>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</si>
  <si>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</si>
  <si>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</si>
  <si>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</si>
  <si>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</si>
  <si>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</si>
  <si>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</si>
  <si>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</si>
  <si>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</si>
  <si>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</si>
  <si>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</si>
  <si>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</si>
  <si>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</si>
  <si>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</si>
  <si>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</si>
  <si>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</si>
  <si>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</si>
  <si>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</si>
  <si>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</si>
  <si>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</si>
  <si>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</si>
  <si>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</si>
  <si>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</si>
  <si>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</si>
  <si>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</si>
  <si>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</si>
  <si>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</si>
  <si>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</si>
  <si>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</si>
  <si>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</si>
  <si>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</si>
  <si>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</si>
  <si>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</si>
  <si>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</si>
  <si>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</si>
  <si>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</si>
  <si>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</si>
  <si>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</si>
  <si>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</si>
  <si>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</si>
  <si>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</si>
  <si>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</si>
  <si>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</si>
  <si>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</si>
  <si>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</si>
  <si>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</si>
  <si>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</si>
  <si>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</si>
  <si>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</si>
  <si>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</si>
  <si>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</si>
  <si>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</si>
  <si>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</si>
  <si>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</si>
  <si>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</si>
  <si>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</si>
  <si>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</si>
  <si>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</si>
  <si>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</si>
  <si>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</si>
  <si>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</si>
  <si>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</si>
  <si>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</si>
  <si>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</si>
  <si>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</si>
  <si>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</si>
  <si>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</si>
  <si>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</si>
  <si>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</si>
  <si>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</si>
  <si>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</si>
  <si>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</si>
  <si>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</si>
  <si>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</si>
  <si>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</si>
  <si>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</si>
  <si>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</si>
  <si>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</si>
  <si>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</si>
  <si>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</si>
  <si>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</si>
  <si>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</si>
  <si>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</si>
  <si>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</si>
  <si>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</si>
  <si>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</si>
  <si>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</si>
  <si>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</si>
  <si>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</si>
  <si>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</si>
  <si>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</si>
  <si>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</si>
  <si>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</si>
  <si>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</si>
  <si>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</si>
  <si>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</si>
  <si>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</si>
  <si>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</si>
  <si>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</si>
  <si>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</si>
  <si>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</si>
  <si>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</si>
  <si>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</si>
  <si>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</si>
  <si>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</si>
  <si>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</si>
  <si>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</si>
  <si>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</si>
  <si>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</si>
  <si>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</si>
  <si>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</si>
  <si>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</si>
  <si>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</si>
  <si>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</si>
  <si>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</si>
  <si>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</si>
  <si>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</si>
  <si>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</si>
  <si>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</si>
  <si>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</si>
  <si>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</si>
  <si>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</si>
  <si>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</si>
  <si>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</si>
  <si>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</si>
  <si>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</si>
  <si>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</si>
  <si>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</si>
  <si>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</si>
  <si>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</si>
  <si>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</si>
  <si>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</si>
  <si>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</si>
  <si>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</si>
  <si>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</si>
  <si>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</si>
  <si>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</si>
  <si>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</si>
  <si>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</si>
  <si>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</si>
  <si>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</si>
  <si>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</si>
  <si>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</si>
  <si>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</si>
  <si>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</si>
  <si>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</si>
  <si>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</si>
  <si>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</si>
  <si>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</si>
  <si>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</si>
  <si>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</si>
  <si>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</si>
  <si>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</si>
  <si>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</si>
  <si>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</si>
  <si>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</si>
  <si>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</si>
  <si>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</si>
  <si>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</si>
  <si>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</si>
  <si>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</si>
  <si>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</si>
  <si>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</si>
  <si>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</si>
  <si>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</si>
  <si>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</si>
  <si>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</si>
  <si>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</si>
  <si>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</si>
  <si>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</si>
  <si>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</si>
  <si>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</si>
  <si>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</si>
  <si>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</si>
  <si>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</si>
  <si>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</si>
  <si>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</si>
  <si>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</si>
  <si>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</si>
  <si>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Tabla de Viaticos Internacionales</t>
  </si>
  <si>
    <t>Categorías</t>
  </si>
  <si>
    <t>Zona 1</t>
  </si>
  <si>
    <t>Zona 2</t>
  </si>
  <si>
    <t>Periodo Corto</t>
  </si>
  <si>
    <t>Periodo Largo</t>
  </si>
  <si>
    <t>V</t>
  </si>
  <si>
    <t>Conversión del Dólar a Lempiras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</si>
  <si>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</si>
  <si>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</si>
  <si>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</si>
  <si>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</si>
  <si>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</si>
  <si>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</si>
  <si>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</si>
  <si>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</si>
  <si>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</si>
  <si>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</si>
  <si>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</si>
  <si>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</si>
  <si>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</si>
  <si>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</si>
  <si>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</si>
  <si>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</si>
  <si>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</si>
  <si>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</si>
  <si>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Promover las TICs en apoyo a la docencia no presencial para el fortalecimiento del Sistema de Educación a Distancia</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</si>
  <si>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</si>
  <si>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</si>
  <si>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</si>
  <si>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</si>
  <si>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</si>
  <si>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</si>
  <si>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</si>
  <si>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</si>
  <si>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RESULTADOS INSTITUCIONALES</t>
  </si>
  <si>
    <t>RESULTADOS DE LA UNIDAD</t>
  </si>
  <si>
    <t>1.  Aplicación de Sistema de Seguimiento a graduados.  Base de Datos de Egresados, Actualizadas y Monitoreada.</t>
  </si>
  <si>
    <t>2.  Graduados universitarios y Personal Administrativo participan en programa de relevo docente.</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</si>
  <si>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</si>
  <si>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</si>
  <si>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</si>
  <si>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</si>
  <si>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</si>
  <si>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</si>
  <si>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</si>
  <si>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</si>
  <si>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</si>
  <si>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</si>
  <si>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</si>
  <si>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</si>
  <si>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</si>
  <si>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</si>
  <si>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</si>
  <si>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</si>
  <si>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</si>
  <si>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</si>
  <si>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</si>
  <si>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</si>
  <si>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</si>
  <si>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</si>
  <si>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</si>
  <si>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</si>
  <si>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</si>
  <si>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</si>
  <si>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</si>
  <si>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</si>
  <si>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</si>
  <si>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</si>
  <si>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</si>
  <si>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</si>
  <si>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</si>
  <si>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</si>
  <si>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</si>
  <si>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</si>
  <si>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</si>
  <si>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</si>
  <si>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</si>
  <si>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</si>
  <si>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</si>
  <si>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2018</t>
  </si>
  <si>
    <t>Del 1 de Enero al 31 de Diciembre 2018</t>
  </si>
  <si>
    <t>a.1) Las facultades y los centros regionales  desarrollan proyectos de investigación enmarcados en los temas prioritarios de la UNAH y de la facultad o centro regional a la cual están adscritas.</t>
  </si>
  <si>
    <t>a.2) Las facultades y los centros regionales  compiten por fondos concursables para investigación a nivel interno o externo.</t>
  </si>
  <si>
    <t>a.4) Las facultades y los centros regionales promueven la asignación de investigación como carga académica en la UNAH, con el desarrollo de proyectos de investigación.</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</si>
  <si>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</si>
  <si>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b.1) Las facultades y los centros regionales  publican artículos con estándares internacionales en revistas científicas de la UNAH.</t>
  </si>
  <si>
    <t>b.2) Las facultades y los centros regionales crean y fortalecen sus revistas científicas siguiendo los estándares internacionales de calidad.</t>
  </si>
  <si>
    <t>b.3) Las facultades y los centros regionales participan en los encuentros académicos organizados por la Dirección de Investigación Científica (congresos,  encuentros, foros y otros eventos de investigación científica).</t>
  </si>
  <si>
    <t>b.4)Las facultades y los centros regionales participan en los encuentros académicos organizados por la Dirección de Investigación Científica (congresos,  encuentros, foros y otros eventos de investigación científica).</t>
  </si>
  <si>
    <t>b.5) Las facultades y los centros regionales organizan encuentros (foros, conversatorios, simposios talleres etc.), para divulgar los resultados de las investigaciones realizadas.</t>
  </si>
  <si>
    <t>b.6) Las facultades y los centros regionales impulsan la representación institucional con ponencias en eventos científicos internacionales con recursos internos y externos.</t>
  </si>
  <si>
    <t>c.1) Las facultades y los centros regionales identifican los proyectos de investigación, cuyos resultados sean susceptibles de protección, uso y explotación de la propiedad intelectual.</t>
  </si>
  <si>
    <t>d.1) Las facultades y los centros regionales  participan en el programa de capacitación ofertado por la Dirección de Investigación Científica.</t>
  </si>
  <si>
    <t>e.1) Las faculttades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</si>
  <si>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 xml:space="preserve">e.2) Firmados convenios de cooperación con instituciones nacionales e internacionales.
</t>
  </si>
  <si>
    <t>e.3) Fortalecidos los vínculos de la UNAH con el gobierno, sectores productivos, sectores sociales y otras universidades, en torno a la investigación científica, para contribuir de forma integral al conocimiento y solución de los principales problemas del país.</t>
  </si>
  <si>
    <t>B</t>
  </si>
  <si>
    <t>a.  Las unidades académicas participan en redes académicas a través de la movilidad y el uso de las TICS por campo del conocimiento para la generación y promoción de la gestión del conocimiento.</t>
  </si>
  <si>
    <t>b.  Resultados permanentes y sostenidos de contribución al Desarrollo Humano Sostenible regional, generados por las 8 Redes Educativas Regionales de la UNAH.</t>
  </si>
  <si>
    <t>c.  Gestión exitosa del Sistema de Difusión Científica y Cultural de la UNAH, con participación sostenida y permanente en redes asociativas nacionales e internacionales.</t>
  </si>
  <si>
    <t xml:space="preserve">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</si>
  <si>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Promover un sistema de aseguramiento de la calidad en la UNAH, con participación de todas las Unidades Académicas, Administrativas, Financieras y Logísticas.</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</si>
  <si>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</si>
  <si>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"Macro proyecto de Desarrollo Físico implementado, incluyendo Centros Regionales, CRAED, ITS.
2) Infraestructura física de CRAED pilotos en proceso de construcción."</t>
  </si>
  <si>
    <t>Plataforma tecnológica eficiente, accesible en todos los predios de las sedes, modalidades y unidades académicas de la UNAH.</t>
  </si>
  <si>
    <t>"Aulas equipadas con proyectores y equipos de ayuda multimedia, 2) Fortalecida la red de bibliotecas universitarias, librerías universitarias y la editorial, tanto virtuales como físicas."</t>
  </si>
  <si>
    <t>Docentes regularizados y contratados de acuerdo a la meta propuesta.</t>
  </si>
  <si>
    <t xml:space="preserve">Normativa aprobada y en ejecución.  </t>
  </si>
  <si>
    <t>Consolidado un sistema de desarrollo del talento humano con relevo de docentes y personal administrativo de excelencia y liderazgo.</t>
  </si>
  <si>
    <t>a.1. Incremento de las movilidades internacionales realizadas</t>
  </si>
  <si>
    <t>a.2. Proyectos y/o programas de cooperación e investigación gestionados por la unidad</t>
  </si>
  <si>
    <t>b. Relaciones internacionales con otras instituciones fortalecidas</t>
  </si>
  <si>
    <t>c. Actividades en internacionalización registradas y monitoreadas</t>
  </si>
  <si>
    <t>a. Conducir en coordinación con la Rectoría de la UNAH, el cumplimiento de la atribución que la Constitución de la República le otorga a la UNAH de organizar, dirigir y desarrollar la educación superior y profesional de Honduras</t>
  </si>
  <si>
    <t>b. Conducir e impulsar el cumplimiento de los trece objetivos estratégicos del Sistema de Educación Superior formulados en el Plan Estratégico de Desarrollo 2014-2023, en forma proactiva y con gestión de apoyo financiero nacional e internacional.</t>
  </si>
  <si>
    <t xml:space="preserve">c. Consolidar el funcionamiento del Consejo Nacional de Educación, ejerciendo la Rectoría de la UNAH la Vice-Presidencia del mismo y la Dirección de Educación Superior, la Secretaría, así como la conducción de proyectos de integración de la Educación Nacional a través de la Comisión Bipartita. </t>
  </si>
  <si>
    <t>a.1. La Dirección de Educación Superior es reconocida en su rol de conductor de la política educativa de nivel superior, bien organizada y con los recursos humanos y materiales que requiere para su eficaz y eficiente funcionamiento.</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</si>
  <si>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</si>
  <si>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a.3. Servicios ofrecidos con plena satisfacción de los usuarios</t>
  </si>
  <si>
    <t>b.1.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</si>
  <si>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b.2. Sistema de Educación Superior integrado a redes socioeducativas nacionales e internacionales.</t>
  </si>
  <si>
    <t xml:space="preserve">b.4. Proyectos de país desarrollados por los Centros de Educación Superior.  Financiamiento disponible.  </t>
  </si>
  <si>
    <t>b.5. El sistema de educación superior integrado a redes académicas. Alianzas estratégicas formalizadas a través de convenios.</t>
  </si>
  <si>
    <t>b.6. Plataformas tecnológicas desarrolladas y en funcionamiento.</t>
  </si>
  <si>
    <t>Comunidad Universitaria con mayor conocimiento en el uso de las TIC en las Facultades y Centros Regionales</t>
  </si>
  <si>
    <t>Portal Web activo y actualizado difundiendo información en el ámbito Universitario.</t>
  </si>
  <si>
    <t>Comunidad Universitaria haciendo uso de nuevos recursos de aprendizaje de acuerdo a la tendencia del nuevo modelo educativo.</t>
  </si>
  <si>
    <t>Unidades académicas, administrativas y de servicio aplicando las buenas prácticas para el uso adecuado, ético y solidario de las TICs</t>
  </si>
  <si>
    <t>Servicios y procesos de la biblioteca estandarizados</t>
  </si>
  <si>
    <t>Fortalecida la interoperabilidad y comunicación con diferentes instituciones  a nivel nacional e internacional con las que la UNAH mantiene relaciones.</t>
  </si>
  <si>
    <t>Sistema de Educación a Distancia fortalecido a través de la oferta virtual ampliada en las diferentes carreras de la UNAH.</t>
  </si>
  <si>
    <t>Dinamizado y enriquecido los procesos de enseñanza-aprendizaje en las Unidades académicas haciendo uso de las TICs.</t>
  </si>
  <si>
    <t>Red de datos segura y confiable operando a nivel nacional y con servicio QoS</t>
  </si>
  <si>
    <t>Sistemas de información y aplicaciones informáticas funcionando</t>
  </si>
  <si>
    <t>Unidades académicas, administrativas y de servicio con equipo informático pertinente para las funciones académicas y administrativas respectivamente en buen funcionamiento y actualizado</t>
  </si>
  <si>
    <t>Facilitado el acceso a servicios académicos y administrativos disponibles electrónicamente para los usuarios.</t>
  </si>
  <si>
    <t>Información disponible en línea</t>
  </si>
  <si>
    <t>Información oportuna y pertinente generada para la toma de decisiones a nivel gerencial.</t>
  </si>
  <si>
    <t>Recursos TI normados y regulados</t>
  </si>
  <si>
    <t>Contar con un Sistema de Unidades de Recursos de Información certificado</t>
  </si>
  <si>
    <t xml:space="preserve">Intercambiar información con otras instituciones de manera rápida y eficiente. </t>
  </si>
  <si>
    <t>Fortalecer la docencia presencial a travès de las TICs.</t>
  </si>
  <si>
    <t xml:space="preserve">a. 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</si>
  <si>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b. Contribuir a la promoción, prevención y atención integral de la salud en el estudiantado universitario, para mejorar su calidad de vida y rendimiento académico. </t>
  </si>
  <si>
    <t>c. Promover la realización de actividades socioculturales y deportivas tanto recreativas, competitivas y de intercambio estudiantil universitario.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</si>
  <si>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</si>
  <si>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</si>
  <si>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d.2. Se apoya el fortalecimiento y ampliación de servicios de la Cooperativa Estudiantil “Lucem Aspicio” u otras. Apoyar el fortalecimiento y la ampliación de los servicios   de la Cooperativa Estudiantil “Lucem Aspicio” u otras.</t>
  </si>
  <si>
    <t>d.3. Elaborar una línea base para el establecimiento de las residencias estudiantiles y Centros de Cuidados Infantiles.</t>
  </si>
  <si>
    <t>d.4. Se cuenta con una Escuela de Líderes Universitarios estudiantiles.</t>
  </si>
  <si>
    <t>d.5. Contar  con una estrategia integral de atención a la diversidad del estudiantado universitario.</t>
  </si>
  <si>
    <t>d.6. Priorizados y fortalecidos los proyectos de voluntariado.</t>
  </si>
  <si>
    <t>c.1. Realizado festivales y encuentros culturales con la participación de estudiantes de CU y CR.</t>
  </si>
  <si>
    <t>c.2. Desarrollado el Festival Interuniversitario de Cultura y Arte (FICCUA) para consolidar procesos de integración cultural en la región Centroamericana.</t>
  </si>
  <si>
    <t>c.3. Desarrollados programas socio-culturales para el fomento de una cultura y valores de paz, integración y cohesión estudiantil, familiar y social.</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</si>
  <si>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</si>
  <si>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a.1. Estudiantes orientados profesionalmente a través del Centro de Orientación Vocacional Universitario (COVU).</t>
  </si>
  <si>
    <t>a.2. Estudiantes en riesgo académico reciben asesoría y tutoría como formas de atención.</t>
  </si>
  <si>
    <t>a.3. Implementar la Bolsa Universitaria de Trabajo en alianza con la Secretaría del Trabajo y Seguridad Social para identificar espacios laborales que favorezcan la empleabilidad de los egresados de la UNAH.</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</si>
  <si>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</si>
  <si>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b.1. Implementado de forma gradual y progresiva la estrategia de Atención Primaria en Salud estudiantil (APS) bajo el modelo de Universidades con Estilos de Vida Saludables que marquen la pauta para la construcción de la Política de Salud Universitaria.</t>
  </si>
  <si>
    <t>b.3. Expandidos los servicios de laboratorio para su auto-sostenibilidad en coordinación con la Escuela de Microbiología, ofreciendo servicios de calidad y a bajo costo a la población en general</t>
  </si>
  <si>
    <t>a. Mejoramiento de la Calidad y la Pertinencia.</t>
  </si>
  <si>
    <t>b. Fortalecimiento de  la Planificación, Monitoria y Evaluación de la Gestión Académica.</t>
  </si>
  <si>
    <t>c. Mejoramiento de la Calidad, la Pertinencia y la Equidad.</t>
  </si>
  <si>
    <t>a.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</si>
  <si>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b.1. Consolidado en todos los niveles de gestión académica, el Sub-sistema de Planificación, Monitoria y Evaluación de la Gestión Académica.</t>
  </si>
  <si>
    <t>b.2. Mejora continua de indicadores (de calidad y pertinencia) institucionales, nacionales e internacionales, sobre la producción, difusión, gestión e innovación científica y técnica.</t>
  </si>
  <si>
    <t>c.1. Comisiones mixtas de Seguridad e Higiene</t>
  </si>
  <si>
    <t>c.2. Sistema en Gestión Ambiental (ISO 14001)</t>
  </si>
  <si>
    <t>c.3. Adhesión al programa de Universidades Promotoras de la Salud (OPS)</t>
  </si>
  <si>
    <t>c.4. Sistema de Gestión de Seguridad e Higiene Ocupacional (OSHAS 18001)</t>
  </si>
  <si>
    <t>c.5. Oficina de Responsabilidad Social Universitaria en funcionamiento</t>
  </si>
  <si>
    <t>Martes, 07 de Marzo del 2017 Fuente el BCH</t>
  </si>
  <si>
    <t>A. Vínculos académicos y alianzas estratégicas</t>
  </si>
  <si>
    <t>B. Socialización y creación de conocimiento en vinculación</t>
  </si>
  <si>
    <t>C. Gestión académica y administrativa de la vinculación</t>
  </si>
  <si>
    <t>3. Focalizar la inserción de los graduados universitarios en los mercados de trabajo, su seguimiento y actualización educativa, con estudios de postgrado, que sean pertinentes a los programas acádemicas y de actualización continua.</t>
  </si>
  <si>
    <t>Focalizar la inserción de los graduados universitarios en los mercados de trabajo, su seguimiento y actualización educativa, con estudios de postgrado, que sean pertinentes a los programas acádemicas y de actualización continua.</t>
  </si>
  <si>
    <t>a.1. Comités de vinculación creados y funcionando con calidad y pertinencia en las unidades académicas, ejecutando proyectos de vinculación relacionados con las áreas prioritarias.</t>
  </si>
  <si>
    <t>a.2. Unidades académicas aplicando las políticas de vinculación en sus procesos de vinculación con la sociedad según sus contextos.</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</si>
  <si>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</si>
  <si>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a.4. Convenios suscritos entre la UNAH e instancias de la sociedad civil, el Estado, los gobiernos locales, el sector productivo.</t>
  </si>
  <si>
    <t>b.1. La Dirección de Vinculación organiza anualmente encuentros locales, regionales, nacionales e internacionales que contribuye al debate académico del quehacer de vinculación.</t>
  </si>
  <si>
    <t>b.2. Creado un Sistema de información de procesos de vinculación con indicadores de resultados.</t>
  </si>
  <si>
    <t>c.1. Los Comités de Vinculación (CV) en las Unidades Académicas de las Facultades y Centros Regionales, funcionan y cumplen con la planificación académica en vinculación y asignan recursos para su ejecución.</t>
  </si>
  <si>
    <t>c.2. La carrera gestiona recursos internos y externos en coordinación con la Dirección de Vinculación UNAH-Sociedad y la Vicerrectoría de Relaciones Internacionales.</t>
  </si>
  <si>
    <t>a.1. Ejecución del Sistema Integral de Atención Primaria en Salud Familiar-Comunitario en 30 municipios del país conjuntamente con la Secretaría de Salud, las municipalidades, la SEPLAN, la Secretaría de Educación y la AMOHN.</t>
  </si>
  <si>
    <t>a.2. La Dirección de Vinculación promueve el intercambio de experiencias y buenas prácticas en el quehacer de vinculación entre las unidades académicas y Centros Regionales.</t>
  </si>
  <si>
    <t>a.3. Formular y ejecutar en Ciudad Universitaria y en cada centro regional universitario, un PLAN UNIVERSITARIO ANUAL DE APOYO A LA GESTIÓN DE RIESGOS, bajo la coordinación de la Maestría en Gestión del Riesgo.</t>
  </si>
  <si>
    <t>b.1. Integrar programas y planes para la implementación de los servicios de educación no formal a nivel de diplomados, cursos libres, talleres, seminarios, conferencias, con las unidades académicas y en alianza con otros actores de la sociedad.</t>
  </si>
  <si>
    <t>b.2. Promover encuentros académicos de análisis y reflexión permanente sobre temas relevantes de la realidad nacional, y del sistema educativo nacional incluyendo la educación superior como bien público y gratuito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</si>
  <si>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</si>
  <si>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</si>
  <si>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c.1. La Dirección de Vinculación cuenta con estructura y mecanismos de divulgación de los procesos de vinculación para el apoyo a la difusión del quehacer de vinculación a nivel nacional.</t>
  </si>
  <si>
    <t>c.2. Las carreras realiza actividades para divulgar los proyectos de vinculación.</t>
  </si>
  <si>
    <t>c.3. La DVUS Edita y publica documentos académicos de las diferentes temáticas abordadas en los distintos procesos académicos de vinculación con la sociedad.</t>
  </si>
  <si>
    <t>c.4. Las unidades académicas sistematizan sus procesos de vinculación ejecutados, de acuerdo a los lineamientos propuestos por la DVUS.</t>
  </si>
  <si>
    <t>d.1. Se cuenta con actores cooperantes identificados y estructurados en mesas temáticas para la ejecución y respaldo de los proyectos de desarrollo local de los municipios.</t>
  </si>
  <si>
    <t>d.2. Se identifican las cadenas de valor de producción que inciden en el desarrollo economico local en los municipios seleccionados.</t>
  </si>
  <si>
    <t>d.3. Diseñado un programa orientado al fortalecimiento institucional y el emprendedurismo y desarrollo de capacidades locales en donde funciona el Sistema APS, con la participación plena de las unidades académicas de las áreas sociales y económicas.</t>
  </si>
  <si>
    <t>d.4. Se mejoran los niveles nutricionales locales y se estimula la generación de empleo e ingresos mediante la creación de microempresas familiares comunitarias en los municipios seleccionados.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</si>
  <si>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</si>
  <si>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a.1. Creación de la bolsa de empleo de graduados.</t>
  </si>
  <si>
    <t>b.1. Creación de un programa de actualización de conocimientos para los graduados y no graduados en todas las áreas.</t>
  </si>
  <si>
    <t>c.1. Realización de estudios de graduados en las temáticas siguientes: Empleabilidad, pertinencia de la calidad educativa, percepción de los empleadores, satisfacción de los empleadores, satisfacción de la comunidad con el graduado de la UNAH, etnre otros.</t>
  </si>
  <si>
    <t>d.1. Brindar acompañamiento a las asociaciones acuerpando su trabajo y a la vez realizando simultáneamente parte del mismo.</t>
  </si>
  <si>
    <t>e.1. Creación y actualización permanente de la base de dato de nuestros graduados, a través de un acercamiento virtual, mediante el llenado de un formulario.</t>
  </si>
  <si>
    <t>f.1. Crear una cartera de servicios que la universidad proporcione a sus graduados.</t>
  </si>
  <si>
    <t>g.1. Fomentar espacios de discusión, análisis, debates e intercambios académicos entre graduados, estudiantes y profesores universitarios para el enriquecimiento de la ciencia, la tecnología y la innovación en los distintos campos del conocimiento.</t>
  </si>
  <si>
    <t>A. Servicio Social y gestión del riesgo</t>
  </si>
  <si>
    <t>B. Educacion No Formal</t>
  </si>
  <si>
    <t>C. Comunicación y Difusión</t>
  </si>
  <si>
    <t>D. Desarrollo Local y Cultura</t>
  </si>
  <si>
    <t>A. Inserción laboral</t>
  </si>
  <si>
    <t>B. Actualización profesional y formación continua</t>
  </si>
  <si>
    <t>C. Estudios de seguimiento de graduados</t>
  </si>
  <si>
    <t>D. Asociación de Graduados</t>
  </si>
  <si>
    <t>E. Plataforma Virtual</t>
  </si>
  <si>
    <t>F. Servicios y Beneficios</t>
  </si>
  <si>
    <t>G. Eventos y Encuentros</t>
  </si>
  <si>
    <t>a) Las facultades y los centros regionales se insertan en el eje de fomento de la investigación; desarrollan investigación en el marco de las prioridades de investigación.</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</si>
  <si>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</si>
  <si>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</si>
  <si>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</si>
  <si>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1. Fortalecer y consolidar las responsabilidades de la UNAH en el papel de organizar, dirigir y desarrollar la educación superior del país.</t>
  </si>
  <si>
    <t>c.1. Proyectos conducentes a la integración curricular desde los niveles pre-básica hasta el nivel superior.</t>
  </si>
  <si>
    <t>c.2. Incidir para el desarrollo del modelo de la Educación Técnica en los Niveles de Educación Media y Superior y su instauración en el Sistema Educativo Nacional.</t>
  </si>
  <si>
    <t>c.3. Promover procesos de formación docente para los niveles pre-básico, básico, medio y superior de la educación nacional.Promover procesos de formación docente para los niveles pre-básico, básico, medio y superior de la educación nacional.</t>
  </si>
  <si>
    <t>b.3.Documento de Plan Plan Estratégico de Desarrollo del Sistema validado y aprobado. Objetivos propuestos cumplidos.  Sistema de Educación Superior en camino a su desarrollo.</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</si>
  <si>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</si>
  <si>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AREAS ESTRATÉGICAS</t>
  </si>
  <si>
    <t>Revistas académicas de la UNAH evaluadas.</t>
  </si>
  <si>
    <t>No. de revistas académicas evaluadas.</t>
  </si>
  <si>
    <t>2.1.B.1</t>
  </si>
  <si>
    <t>Evaluación de revistas académicas publicadas por la UNAH para su incorporación en sistemas internacionales de indexación.</t>
  </si>
  <si>
    <t>Unidades académicas</t>
  </si>
  <si>
    <t>Depto del Sistema Bibliotecario</t>
  </si>
  <si>
    <t xml:space="preserve">Unidades académicas </t>
  </si>
  <si>
    <t>Editores de revistas académicas de la UNAH capacitados en buenas prácticas editoriales.</t>
  </si>
  <si>
    <t>No. de talleres realizados.</t>
  </si>
  <si>
    <t>2.1.B.2</t>
  </si>
  <si>
    <t>Desarrollo de talleres sobre buenas prácticas editoriales para revistas académicas.</t>
  </si>
  <si>
    <t>Es importante tener conocimientos en buenas prácticas editoriales para el cumplimiento de estándares internacionales y lograr posteriormente la indexación de las revistas académicas de la UNAH, contribuyendo así a la certificación institucional.</t>
  </si>
  <si>
    <t>Registro e Informes de Talleres</t>
  </si>
  <si>
    <t>Depto del Sistema Bibliotecario - DEGT</t>
  </si>
  <si>
    <t>Investigaciones específicas apoyadas desde el Sistema Bibliotecario de la UNAH.</t>
  </si>
  <si>
    <t>2.1.B.3</t>
  </si>
  <si>
    <t>Revisión bibliográfica a solicitud de los autores con el fin de apoyar investigaciones especificas.</t>
  </si>
  <si>
    <t>Necesidad de los investigadores de contar con bibliografia pertinente al tema investigado</t>
  </si>
  <si>
    <t>1. Solicitudes recibidas
2. Revisiones bibliograficas enviadas</t>
  </si>
  <si>
    <t>Unidades academicas / Investigadores</t>
  </si>
  <si>
    <t>ÁREAS ESTRATEGICAS</t>
  </si>
  <si>
    <t>UNAH y organizaciones nacionales e internacionales vinculadas en beneficio de la sociedad hondureña.</t>
  </si>
  <si>
    <t>Gestión y establecimiento de nuevas alianzas estratégicas con organizaciones nacionales e internacionales.</t>
  </si>
  <si>
    <t>Se requieren de mecanismo para incentivar el emprendedurismo y la microempresa en el sector de las tecnologías de la información y comunicación.</t>
  </si>
  <si>
    <t>Comunidad Universitaria y población en general</t>
  </si>
  <si>
    <t>Dirección Ejecutiva</t>
  </si>
  <si>
    <t>3.1.A.1</t>
  </si>
  <si>
    <t>Instituciones públicas y empresa privada apoyadas en tema de las TIC por la DEGT.</t>
  </si>
  <si>
    <t>No. de instituciones públicas y de la empresa privada a quienes se les brinda capacitaciones, charlas y conferencias TIC.</t>
  </si>
  <si>
    <t>Gestión de charlas, conferencias y capacitaciones en TIC dirigidas a instituciones públicas y privadas como actividad de vinculación.</t>
  </si>
  <si>
    <t>Contribuir al desarrollo de competencias TIC  en la población hondureña a nivel nacional cumpliendo con una de las funciones principales de la UNAH como es la vinculación universidad-sociedad.</t>
  </si>
  <si>
    <t>Instituciones públicas y empresa privada</t>
  </si>
  <si>
    <t>3.1.A.2.</t>
  </si>
  <si>
    <t>Estudiantes de primaria y secundaria motivados para la utilización de los recursos bibliográficos disponibles en la biblioteca de la UNAH.</t>
  </si>
  <si>
    <t>No. de visitas guiadas realizadas.</t>
  </si>
  <si>
    <t>Realización de visitas guiadas a estudiantes de educación primaria y secundaria en la Biblioteca Central de la UNAH.</t>
  </si>
  <si>
    <t>Como actividad de vinculación, la Biblioteca extiende su objetivo de fomentar la lectura a la población estudiantil de los niveles primario y secundario.</t>
  </si>
  <si>
    <t>1. Libro de Visitas 2. Intercambio de comunicaciones por diferentes medios.</t>
  </si>
  <si>
    <t>3.2.D.1</t>
  </si>
  <si>
    <t>Actividades desarrolladas en apoyo a la promoción del hábito de la lectura dentro de los miembros de la comunidad universitaria.</t>
  </si>
  <si>
    <t>Porcentaje de avance de la planificación y desarrollo de las actividades.</t>
  </si>
  <si>
    <t>Desarrollo de actividades culturales en el marco del Día Internacional de la Tierra, del Día del Idioma y el Libro.</t>
  </si>
  <si>
    <t>Es imprescindible el fomento de la lectura, rescate de valores e identidad nacional entre la comunidad universitaria como parte de la formación integral de los estudiantes como ciudadanos hondureños.  Como toda biblioteca, el Sistema Bibliotecario de la UNAH tiene una función de extensión cultural y por tanto debe desarrollar actividades culturales dirigidas a la comunidad a la cual pertenece.</t>
  </si>
  <si>
    <t>Informe del Evento</t>
  </si>
  <si>
    <t>Comunidad universitaria</t>
  </si>
  <si>
    <t>5.1.C.1</t>
  </si>
  <si>
    <t>Actividad desarrollada en apoyo a la promoción del hábito de la lectura dentro de los miembros de la comunidad universitaria.</t>
  </si>
  <si>
    <t>Porcentaje de avance de la planificación y desarrollo del evento.</t>
  </si>
  <si>
    <t>Realización de la actividad "El Placer de Leer".</t>
  </si>
  <si>
    <t>Esta tarea es significativa para dar a conocer al Sistema Bibliotecario y sobre todo para fomentar en los estudiantes el hábito de la lectura pues a través de la actividad el Sistema Bibliotecario busca y llega al estudiantes y no lo espera en sus instalaciones. De igual forma se atrae al estudiante mediante la presentacion de la literatura actualizada disponible en el Sistema Bibliotecario.</t>
  </si>
  <si>
    <t>5.1.C.2</t>
  </si>
  <si>
    <t>Actividad desarrollada en apoyo a la promoción de valores e identidad nacional aprovechando la fecha de gran significado para la nación hondureña.</t>
  </si>
  <si>
    <t xml:space="preserve">Considerando que la UNAH debe contribuir al reforzamiento de la identidad nacional, el Sistema Bibliotecario dentro de su extensión cultural se suma a dicha tarea mediante actividades orientadas a fortalecer los valores e identidad nacional entre la comunidad universitaria como parte de la formación integral de los estudiantes como profesionales y ciudadanos hondureños. </t>
  </si>
  <si>
    <t>Hábito de lectura mejorada y fomentada entre los miembros de la comunidad universitaria.</t>
  </si>
  <si>
    <t>No. de círculos de lectores desarrollados.</t>
  </si>
  <si>
    <t>Promoción y difusión de los círculos de lectores como taller de enseñanza-aprendizaje.</t>
  </si>
  <si>
    <t>El Sistema Bibliotecario debe colaborar con el desarrollo académico y cultural de la comunidad universitaria. A través de la lectura y posterior analísis, el Sistema Bibliotecario contribuye a fomentar el pensamiento crítico de los miembros universitarios, elemento importante en la vida universitario de los estudiantes.</t>
  </si>
  <si>
    <t>1. Informe Trimestral 2. Listado de Participantes.</t>
  </si>
  <si>
    <t>5.1.C.3</t>
  </si>
  <si>
    <t>5.1.C.4</t>
  </si>
  <si>
    <t>Propiciar un ambiente de aprendizaje favorable para que los estudiantes que poseen alguna discapacidad tengan la oportunidad de participar plenamente en todos los aspectos de la vida universitaria y posteriormente integrarse a la sociedad con igualdad de oportunidades.</t>
  </si>
  <si>
    <t>Estudiantes universitarios con necesidades especiales</t>
  </si>
  <si>
    <t>5.1.D.1</t>
  </si>
  <si>
    <t>Estudiantes de postgrado</t>
  </si>
  <si>
    <t>10.1.D.1</t>
  </si>
  <si>
    <t>Comunidad universitaria informada sobre el acervo bibliográfico disponible en el Sistema Bibliotecario y actividades académicas fortalecidas.</t>
  </si>
  <si>
    <t>Diseminación selectiva de  la información sobre el acervo bibliográfico en el Sistema Bibliotecario a través de medios impresos y electrónicos.</t>
  </si>
  <si>
    <t>Las unidades académicas deben conocer las nuevas adquisiciones realizadas por el Sistema Bibliotecario para el fortalecimiento de sus actividades y áreas académicas acompañandolas de recursos de información actualizados y pertinentes. De igual forma, se aprovecha la actividad para buscar que los docentes se acerquen al Sistema Bibliotecario para apoyar sus procesos de enseñanza e investigación.</t>
  </si>
  <si>
    <t>13.1.1.1</t>
  </si>
  <si>
    <t>Comunidad Universitaria</t>
  </si>
  <si>
    <t>Proyectos y planes de desarrollo elaborados y listos para ser gestionados ante las autoridades universitarias y cooperación internacional.</t>
  </si>
  <si>
    <t>La implementación de nuevas tecnologías y actualización de las existentes requieren de actividades de planificación y financiamiento para lo cual es necesario elaborar los proyectos.</t>
  </si>
  <si>
    <t>DEGT</t>
  </si>
  <si>
    <t>Documentación de respaldo de la gestión.</t>
  </si>
  <si>
    <t>Depto de Recursos de Aprendizaje - DEGT</t>
  </si>
  <si>
    <t>Negociaciones con proveedores de recursos de información electrónicos establecidas y capacitaciones del personal bilbiotecario nacional gestionadas.</t>
  </si>
  <si>
    <t>Participación activa dentro de la RED AUREA (Red de bibliotecas universitarias de Honduras).</t>
  </si>
  <si>
    <t>Ayudas memorias</t>
  </si>
  <si>
    <t>Personal técnico de la DEGT</t>
  </si>
  <si>
    <t>Depto de Recursos de Aprendizaje</t>
  </si>
  <si>
    <t>Sistema Bibliotecario de la UNAH integrado y participando en las acciones y acuerdos regionales.</t>
  </si>
  <si>
    <t>Participación activa en el programa SIDCA-CSUCA.</t>
  </si>
  <si>
    <t>El Sistema Bibliotecario necesita cumplir con los compromisos adquiridos a nivel regional y  trabajar en forma conjunta con pares nacionales, regionales e internacionales para establecer iniciativas en pro del desarrollo de las bibliotecas con miras a alcanzar una verdadera democratización de la información.</t>
  </si>
  <si>
    <t>Sistema Bibliotecario</t>
  </si>
  <si>
    <t>Actividades de internacionalización de la DEGT identificadas y registradas.</t>
  </si>
  <si>
    <t>14.1.C.1.</t>
  </si>
  <si>
    <t>Recopilación de información sobre actividades de internacionalización realizadas por la DEGT.</t>
  </si>
  <si>
    <t>La DEGT debe incorporarse a los esfuerzos institucionales de identificar las actividades de internacionalización realizadas a fin de sumarlas al registro de las acciones de internacionalización desarrollado por la VRI con el objetivo de visibilizar y promocionar la internacionalización de la educación superior por la UNAH.</t>
  </si>
  <si>
    <t>Informe de Internacionalización de la DEGT 2017</t>
  </si>
  <si>
    <t>VRI</t>
  </si>
  <si>
    <t>15.   Recursos TI normados y regulados</t>
  </si>
  <si>
    <t>1. Lista de asistencia a charlas, talleres sobre las políticas TIC.2. Publicaciones web</t>
  </si>
  <si>
    <t>La UNAH ha invertido recursos financieros para dar a su población recursos de tecnología de información y comunicación por lo cual se debe hacer un uso aceptable de los mismos asegurando su aporte en las funciones académicas y administrativa de la institución.</t>
  </si>
  <si>
    <t>Socialización de políticas TIC en la UNAH.</t>
  </si>
  <si>
    <t>Políticas TIC la UNAH socializadas e implementandose.</t>
  </si>
  <si>
    <t>17.4.4.1</t>
  </si>
  <si>
    <t>4.4 Contar con un marco regulatorio que garantice un crecimiento estandarizado y un uso eficiente de los recursos de TI en la institución.</t>
  </si>
  <si>
    <t>Unidades administrativas</t>
  </si>
  <si>
    <t>1. Repostitorio de Documentación Administrativa 2. Informe Estadístico del Repositorio.</t>
  </si>
  <si>
    <t>Necesidad de contar con repositorio que permita recuperar la infomración de manera eficiente y contribuya por tanto a la toma de decisiones.</t>
  </si>
  <si>
    <t>Seguimiento de la automatización documental administrativa de la UNAH.</t>
  </si>
  <si>
    <t>17.4.3.1</t>
  </si>
  <si>
    <t>Gestión documental administrativa automatizada para la pronta recuperación de la información.</t>
  </si>
  <si>
    <t>14.   Información oportuna y pertinente generada para la toma de decisiones a nivel gerencial.</t>
  </si>
  <si>
    <t>4.3 Modernizar los procesos institucionales incrementando su eficiencia y ejecución (Inteligencia de Negocios - REFERENCIA)</t>
  </si>
  <si>
    <t>Comunidad universitaria y población en general</t>
  </si>
  <si>
    <t>1. Reporte técnico de la operación de los repositorios institucionales; 2. Estadística de uso de los diferentes repositorios.</t>
  </si>
  <si>
    <t>Los repositorios visibilizan la producción científica de la UNAH y el patrimonio documental del país por lo que su operación es actualmente importante.</t>
  </si>
  <si>
    <t>Mantenimiento de los repositorios en línea e interoperando.</t>
  </si>
  <si>
    <t>17.4.2.1</t>
  </si>
  <si>
    <t>Disponibilidad de los repositorios en línea 24/7.</t>
  </si>
  <si>
    <t>Información de acceso abierto publicado visibilizado a través del repositorio intitucional y los repositorios internacionales.</t>
  </si>
  <si>
    <t>13.   Información disponible en línea</t>
  </si>
  <si>
    <t>Unidades académicas y administrativas</t>
  </si>
  <si>
    <t>La Unidad Digital de Información se ha destacado por la calidad en los procesos  de digitalización por tanto es la unidad más idonea para capacitar al personal la gestion documental.</t>
  </si>
  <si>
    <t>Unidades administrativas con personal capacitado en el proceso de digitalización y uso del sistema de gestión documental que permitirá incorporar sus unidades al repositorio institucional.</t>
  </si>
  <si>
    <t>12.   Facilitado el acceso a servicios académicos y administrativos disponibles electrónicamente para los usuarios.</t>
  </si>
  <si>
    <t>4.2 Disponer de informacion institucional en soporte electrónico o de manera digital, con el fin de mejorar todas las gestiones tanto administrativas como academicas.  (Repositorios - REFERENCIA)</t>
  </si>
  <si>
    <t>10.   Sistemas de información y aplicaciones informáticas funcionando</t>
  </si>
  <si>
    <t>Plantillas o formularios en línea por servicio automatizado.</t>
  </si>
  <si>
    <t>Como parte del gobierno electrónico, la gestión electrónica es un elemento fundamental…</t>
  </si>
  <si>
    <t>Apoyo técnico para la gestión electrónica a través de la automatización de los servicios académicos y administrativos.</t>
  </si>
  <si>
    <t>17.4.1.1</t>
  </si>
  <si>
    <t>4.1 Gestionar la administración electrónica a través de la automatización de los servicios académicos y administrativos.</t>
  </si>
  <si>
    <t>11.   Unidades académicas, administrativas y de servicio con equipo informático pertinente para las funciones académicas y administrativas respectivamente en buen funcionamiento y actualizado</t>
  </si>
  <si>
    <t>ACTIVIDAD CRÍTICA</t>
  </si>
  <si>
    <t>17.3.3.3</t>
  </si>
  <si>
    <t>5.       Servicios y procesos de la biblioteca estandarizados</t>
  </si>
  <si>
    <t>Informe Estadístico de Soporte Técnico para Equipo Ofimático</t>
  </si>
  <si>
    <t>Todo equipo ofimático requiere en cierto momento de soporte técnico.</t>
  </si>
  <si>
    <t>Diagnóstico, reparación y mantenimiento de equipo ofimático.</t>
  </si>
  <si>
    <t>17.3.3.2</t>
  </si>
  <si>
    <t>Equipo ofimático funcionando.</t>
  </si>
  <si>
    <t>Informe Estadístico de Ingreso de Computadoras al Dominio Institucional</t>
  </si>
  <si>
    <t>Por disposición de la autoridad nacional en telecomunicaciones se debe contar con información sobre los equipos conectados a la UNAHnet. Se optimiza el uso de las computadoras institucionales</t>
  </si>
  <si>
    <t>Incorporación de computadoras adquiridas por la institución al dominio institucional en Ciudad Universitaria y dos centros regionales.</t>
  </si>
  <si>
    <t>17.3.3.1</t>
  </si>
  <si>
    <t>Uso de las computadoras optimizado, incidencias de soporte disminuidas, seguridad informática e imagen de la institución fortalecida.</t>
  </si>
  <si>
    <t>3.3 Optimizar la adquisición y mantenimiento de equipo informático observando las normas y políticas institucionales y las leyes nacionales. (Plan de Renovación, Plan de Adquisición y Plan de Mantenimiento - REFERENCIA)</t>
  </si>
  <si>
    <t>Centros Regionales</t>
  </si>
  <si>
    <t>1. Sistemas de Información institucionales funcionanado en centros regionales 2. Informes de Gira</t>
  </si>
  <si>
    <t>Los centros regionales universitarios requieren apoyo técnico para el soporte, mantenimiento y actualizaciónde los sistemas de información que tienen instalados. La DEGT necesita mejorar su presencia y coordinación con los centros regionales para conocer de sus necesidades y a la vez brindar los lineamientos para el mejor uso de las TIC.</t>
  </si>
  <si>
    <t>Desarrollo de giras a centros regionales para brindar soporte técnico a los sistemas de información implementados.</t>
  </si>
  <si>
    <t>No. de visitas a los centros regionales</t>
  </si>
  <si>
    <t>Centros regionales fortalecidos con sistemas de información funcionando correctamente y respaldado con soporte técnico.</t>
  </si>
  <si>
    <t>Protocolos establecidos para dar respuesta a las incidencias.</t>
  </si>
  <si>
    <t>Se requiere de protocolos que indique las medidas o pasos a seguir en caso de incidencias que afectan los servicio TI de tal manera de que no se interrumpan los servicios TI.</t>
  </si>
  <si>
    <t>Administración de riesgos asociados con la implementación de tecnología estableciendo controles específicos en las actividades TI.</t>
  </si>
  <si>
    <t>Servicios TI respaldados para las contingencias propias de la aplicación de tecnología en servicios académicos y administrativos.</t>
  </si>
  <si>
    <t>ACTIVIDAD DE ALTA IMPORTANCIA</t>
  </si>
  <si>
    <t>3.       Comunidad Universitaria haciendo uso de nuevos recursos de aprendizaje de acuerdo a la tendencia del nuevo modelo educativo.</t>
  </si>
  <si>
    <t>Informe Estadístico de Soporte Técnico a los Servicios TI de la DEGT</t>
  </si>
  <si>
    <t>Las tecnologías de información y comunicaciones evolucionan constantemente y en este proceso de requiere de que los usuarios se adapten, de igual forma, los servicios TI requieren de soporte técnico para asegurar el correcto funcionamiento de los mismos y para la satisfacción de los usuarios.</t>
  </si>
  <si>
    <t>Comunidad universitaria asesorada y apoyada técnicamente para el uso de los servicios TI brindados por la DEGT.</t>
  </si>
  <si>
    <t>17.3.2.5</t>
  </si>
  <si>
    <t>9.       Red de datos segura y confiable operando a nivel nacional y con servicio QoS</t>
  </si>
  <si>
    <t>17.3.2.4</t>
  </si>
  <si>
    <t>Anualmente la UNAH requiere de la renovación y adquisición de licencias y certificados para el funcionamiento de sistemas de información y software crítico para los servicios TI de la UNAH.</t>
  </si>
  <si>
    <t>Gestión de Renovación y adquisición de software licenciado y certificado.</t>
  </si>
  <si>
    <t>17.3.2.3</t>
  </si>
  <si>
    <t>Porcentaje de avance en el proceso de gestión de renovación y adquisición de software licenciado y certificado.</t>
  </si>
  <si>
    <t>UNAH contando con software licenciado y certificado.</t>
  </si>
  <si>
    <t>Licencias, certificados de seguridad, Actas de Recepción de sistemas de información, Informes de Avances y Mejoras</t>
  </si>
  <si>
    <t>Para facilitar los procesos académicos y administrativos se requiere de la implementación de sistemas de información y aplicación de software.</t>
  </si>
  <si>
    <t>Desarrollo, mantenimiento y mejora de los sistemas de información de la UNAH y aplicaciones.</t>
  </si>
  <si>
    <t>17.3.2.2</t>
  </si>
  <si>
    <t>UNAH fortalecida con software para la optimización de los procesos académicos y administrativos.</t>
  </si>
  <si>
    <t>17.3.2.1</t>
  </si>
  <si>
    <t>3.2 Disponer de los sistemas de información y aplicaciones informáticas para el desarrollo institucional observando las normas y políticas institucionales y las leyes nacionales.</t>
  </si>
  <si>
    <t>Reporte de recepción y consumo de ancho de banda de la UNAH</t>
  </si>
  <si>
    <t>El servicio de Internet es vital para desarrollar las actividades académicas y administrativas de la UNAH.</t>
  </si>
  <si>
    <t>Mantenimiento de los servicios de telecomunicaciones de la UNAH.</t>
  </si>
  <si>
    <t>Servicio de telecomunicaciones de la UNAH activo.</t>
  </si>
  <si>
    <t>Comunidad UNAH y público en general</t>
  </si>
  <si>
    <t>Elevar el estatus y estandar del Data Center  a niveles de operación mundial</t>
  </si>
  <si>
    <t>Gestión de la certificación del Data Center.</t>
  </si>
  <si>
    <t>Porcentaje de avance en el proceso de gestión de la certificación del Data Center.</t>
  </si>
  <si>
    <t>Data Center certificado.</t>
  </si>
  <si>
    <t>1. Informe de avances de restructuración.</t>
  </si>
  <si>
    <t>Tanto el crecimiento de la UNAH a nivel físico y de poblacion comunición como la evolución constante de las tecnologías de la información y comunicación estan obligando a la DEGT a replantearse a nivel estructural para dar respuesta a las demandas de la población y de las mismas tecnologías.</t>
  </si>
  <si>
    <t>Redefinir la estructura organizativa de la DEGT que permita satisfacer los requerimientos internos y externos de la UNAH.</t>
  </si>
  <si>
    <t>Porcentaje de avance del proceso de revisión y redefinición de la estructura organizativa de la DEGT.</t>
  </si>
  <si>
    <t>Estructura organizativa de la DEGT redefinida para la satisfacción de la demanda institucional.</t>
  </si>
  <si>
    <t>Las organizaciones internacionales en materia de telecomunicaciones han advertido del agotamiento de las direcciones IPv4 lo que limitaría el crecimiento de las redes y por tanto el acceso a internet y contenido en línea. Estas mismas organizaciones internacionales han recomendado el inicio de la transición a tecnología IPv6. Es importante iniciar con el plan de la transición pues de lo contrario la UNAH podría experimentar serias dificultades a nivel de redes y telecomunicaciones.</t>
  </si>
  <si>
    <t>Gestión de la Implementación de la transicion de la tecnología del protocolo de internet versión 4 (IPv4) al protocolo de internet de versión 6 (IPv6).</t>
  </si>
  <si>
    <t>Porcentaje de avance en el proceso de gestión de la implementación de la transición de IPv4 a IPv6.</t>
  </si>
  <si>
    <t>Tecnología IPv6 implementada.</t>
  </si>
  <si>
    <t>Alta demanda del servicio de internet como consecuencia del crecimiento de la comunidad universitaria y los nuevos desarrollos físicos.</t>
  </si>
  <si>
    <t>Canal de datos de la UNAHnet ampliada y navegación para salida de internet y transporte de datos mejorada.</t>
  </si>
  <si>
    <t>Documento de la Propuesta Económica de la Contratación de 2do Proveedor de Internet</t>
  </si>
  <si>
    <t>A raíz de la alta demanda de servicios de internet y por contigencias que puedan presentarse, se ha establecido como norma en TI contar con un segundo proveedor del servicio.</t>
  </si>
  <si>
    <t>Porcentje de avance del proceso de elaboración de la propuesta de contratación del segundo proveedor.</t>
  </si>
  <si>
    <t>UNAHnet estable y fortalecida a nivel nacional.</t>
  </si>
  <si>
    <t>Informes de Giras</t>
  </si>
  <si>
    <t>La DEGT necesita Fortalecer la coordinación con las direcciones de los centros regionales a fin de identificar y dar respuesta a las necesidades relacionadas con las TIC.</t>
  </si>
  <si>
    <t>No. de centros regionales visitados.</t>
  </si>
  <si>
    <t>Necesidades de centros regionales identificadas y  coordinación entre DEGT y centros regionales fortalecida.</t>
  </si>
  <si>
    <t>17.3.1.14</t>
  </si>
  <si>
    <t>Apoyar a las unidades administrativas y académicas en el desempeño de sus funciones asegurandoles el acceso al internet e intranet.</t>
  </si>
  <si>
    <t>Provisión de soporte técnico para la resolución de incidentes relacionados con la conectividad y apoyo técnico a los usuarios.</t>
  </si>
  <si>
    <t>Unidades académicas y administrativas con conexión a internet e intranet.</t>
  </si>
  <si>
    <t>17.3.1.11</t>
  </si>
  <si>
    <t>17.3.1.10</t>
  </si>
  <si>
    <t>Informe de Mantenimiento a los Cuartos de Telecomunicaciones de la UNAHnet</t>
  </si>
  <si>
    <t>Los cuartos de telecomunicaciones son una parte fundamental en la UNAHnet y en estos se encuentran equipos de redes y telecomunicaciones que requieren de mantenimiento, monitoreo físico y lógico. En virtud de lo anterior, se busca la operación continua de los servicios de internet e intranet que se brindan a través de la UNAHnet.</t>
  </si>
  <si>
    <t>Cuartos de telecomunicaciones con las condiciones requeridas para operar normalmente.</t>
  </si>
  <si>
    <t>17.3.1.6</t>
  </si>
  <si>
    <t>1. Contratos renovados 2. Servicio de redundancia vigente y operando.</t>
  </si>
  <si>
    <t>Para asegurar la continuidad en la entrega de servicios TI es vital contar con un respaldo a nivel de datos y conectividad.</t>
  </si>
  <si>
    <t>17.3.1.5</t>
  </si>
  <si>
    <t>Porcentaje de avance del proceso de renovación de contratos de redundancia.</t>
  </si>
  <si>
    <t>Servicios TI críticos e internet respaldados.</t>
  </si>
  <si>
    <t>17.3.1.4</t>
  </si>
  <si>
    <t>La UNAH genera una gran cantidad de información a través de sus sistemas de información y esta se aloja dentro de equipo especializado en el Data Center.</t>
  </si>
  <si>
    <t>Gestión de la actualización, ampliación y manteninmiento de los equipos de almacenamiento y para  la gestión de los sistemas de información.</t>
  </si>
  <si>
    <t>17.3.1.3</t>
  </si>
  <si>
    <t>Porcentaje de avances del proceso de gestión de actualización, ampliación y mantenimiento de equipos de almacenamiento.</t>
  </si>
  <si>
    <t>Equipos de almacenamiento actualizados, ampliados y funcionando para la gestión de los sistemas de información institucionales.</t>
  </si>
  <si>
    <t>17.3.1.2</t>
  </si>
  <si>
    <t>Informe Estadístico de Soporte Técnico para Servicio de Hosting</t>
  </si>
  <si>
    <t>Existen unidades que cuenta con personal técnico para el mantenimiento y desarrollo de sus propias aplicaciones y la DEGT posee y proporciona la infraestructura necesaria para el funcionamiento de las mismas.</t>
  </si>
  <si>
    <t>Asesoramiento y soporte técnico para las unidades académicas y administrativas que mantienen servicios de hosting en el Data Center.</t>
  </si>
  <si>
    <t>17.3.1.1</t>
  </si>
  <si>
    <t>Servicios de hosting operando de manera óptima e incrementados.</t>
  </si>
  <si>
    <t>3.1 Apoyar el desarrollo permanente, sostenibilidad y seguridad de la UNAHnet.</t>
  </si>
  <si>
    <t>Informe de Mantenimiento de Equipo Multimedia</t>
  </si>
  <si>
    <t>Para alargar la vida útil de los equipos multimedia, el personal del Depto de Recursos de Aprendizaje realiza dos jornadas de mantenimiento preventivo anual.</t>
  </si>
  <si>
    <t>Mantenimiento preventivo del equipo multimedia del CRA.</t>
  </si>
  <si>
    <t>No. de jornadas de mantenimiento realizadas</t>
  </si>
  <si>
    <t>Equipo multimedia del CRA funcionando.</t>
  </si>
  <si>
    <t>Estadísticas y reportes de servicio al usuario</t>
  </si>
  <si>
    <t>En el Centro de Recursos de Aprendizaje se le brindan a los usuarios apoyo técnico para la utilización de los recursos de aprendizaje de esta forma se fortalece tanto las competencias TIC de los usuarios como sus actividades académicas.</t>
  </si>
  <si>
    <t>Asistencia técnica a la comunidad universitaria para fortalecer el uso de recursos de aprendizaje.</t>
  </si>
  <si>
    <t>17.2.2.2</t>
  </si>
  <si>
    <t>Comunidad universitaria haciendo mayor uso de los recursos de aprendizaje.</t>
  </si>
  <si>
    <t>17.2.2.1</t>
  </si>
  <si>
    <t>2.2 Promover las TICs en apoyo a la docencia presencial</t>
  </si>
  <si>
    <t>Cursos virtuales disponibles en el Campus Virtual y Guiones didácticos</t>
  </si>
  <si>
    <t>La utilización de la virtualidad en la educación abre escenarios donde el proceso de aprendizaje es más interactivo mediante metodologías y dinámicas; pedagogías de</t>
  </si>
  <si>
    <t>Campus virtual fortalecido y actualizado con cursos virtuales desarrollados.</t>
  </si>
  <si>
    <t>7.       Sistema de Educación a Distancia fortalecido a través de la oferta virtual ampliada en las diferentes carreras de la UNAH.</t>
  </si>
  <si>
    <t>Recursos multimedios publicados.</t>
  </si>
  <si>
    <t>Es importante el desarrollo de multimedios pues son una gran innovación comunicativa, aportando unas modalidades de comunicación alternativas y nuevos entornos de aprendizaje. Es más, ofrecen a los docentes la posibilidad de replantear las actividades tradicionales de enseñanza, para ampliarlas y complementarlas con nuevas actividades y recursos de aprendizaje.</t>
  </si>
  <si>
    <t>17.2.1.2</t>
  </si>
  <si>
    <t>Multimedios desarrollados para ser consultados por los miembros de la comunidad universitaria.</t>
  </si>
  <si>
    <t>17.2.1.1</t>
  </si>
  <si>
    <t>2.1 Promover las TICs en apoyo a la docencia no presencial para el fortalecimiento del Sistema de Educación a Distancia</t>
  </si>
  <si>
    <t>Academias de Redes Cisco asociadas</t>
  </si>
  <si>
    <t>Comprobante de pago de membrecía.</t>
  </si>
  <si>
    <t>3. Cumplimiento con acuerdos y convenios establecidos con CISCO.</t>
  </si>
  <si>
    <t>Informes de Evaluación del Desempeño de la Academia de Red.</t>
  </si>
  <si>
    <t>2. Control de calidad en el desempeño de las academias de redes CISCO asociadas.</t>
  </si>
  <si>
    <t>Registro de Estadísticas de la Plataforma de CISCO.</t>
  </si>
  <si>
    <t>La UNAH, a través de la DEGT, ha liderado desde el 2001 las academias de redes CISCO y se ha convertido en Academy Support Center (ASC) y un Instructor Training Center (ITC) por tanto debe realizar las actividades pertinentes para mantener dicha posición. Lo anterior ha representado un fuerte posicionamiento de la UNAH en temas de redes y telecomunicaciones a nivel nacional.</t>
  </si>
  <si>
    <t>Asesoramiento, capacitación y seguimiento a las academias de redes cisco que pertenecen al ASC e ITC de la DEGT-UNAH.</t>
  </si>
  <si>
    <t>17.1.6.3</t>
  </si>
  <si>
    <t>1. Talento humano nacional capacitado y actualizado en conocimientos y habilidades  en redes y telecomunicaciones</t>
  </si>
  <si>
    <t>6.       Fortalecida la interoperabilidad y comunicación con diferentes instituciones  a nivel nacional e internacional con las que la UNAH mantiene relaciones.</t>
  </si>
  <si>
    <t>Estadísticas  de actualización de Registros obtenidas mediante el sistema automatizado del SURI</t>
  </si>
  <si>
    <t>Actualizacion y compleción de los metadatos de los registros de material multimedia del catálogo público.</t>
  </si>
  <si>
    <t>17.1.6.2</t>
  </si>
  <si>
    <t>Estadísticas de Compleción de Registros</t>
  </si>
  <si>
    <t>Los registros muestran los datos necesarios para la identificación y cosecha de los documentos.</t>
  </si>
  <si>
    <t>17.1.6.1</t>
  </si>
  <si>
    <t>Metadatos completados y listos para su cosecha.</t>
  </si>
  <si>
    <t xml:space="preserve">1.6. Promover el uso de estándares que permitan el intercambio  de información mediante las TICs con otras instituciones de manera rápida y eficiente. </t>
  </si>
  <si>
    <t>Reportes Estadísticos de los Servicios Bibliotecarios</t>
  </si>
  <si>
    <t>Necesidad de mantener estadísticas que permitan visibilizar los servicios prestados por la biblioteca a la comunidad universitaria y población en general.</t>
  </si>
  <si>
    <t>Necesidades de información satisfechas.</t>
  </si>
  <si>
    <t>Estadísticas de Servicio de Grabación y Transmisión</t>
  </si>
  <si>
    <t>Cada año la UNAH realiza eventos académicos en los cuales se transmite conocimientos a los participantes de los mismos sin embargo se ha considerado que también deben ser aprovechados por las siguientes generaciones para lo cual es necesario grabarlos y transmitirlos. De esta manera se amplía el auditorio de estos eventos académicos.</t>
  </si>
  <si>
    <t>Grabación y transmisión de eventos académicos.</t>
  </si>
  <si>
    <t>No. de grabaciones y transmisiones. </t>
  </si>
  <si>
    <t>Eventos académicos grabados para ser consultados posteriormente.</t>
  </si>
  <si>
    <t>17.1.5.8</t>
  </si>
  <si>
    <t>1. Informe de Implementación del Sistema Automatizado SURI. 2. Sistema Automatizado SURI funcionando.</t>
  </si>
  <si>
    <t>Necesidad de aplicación de estándares en las URI a nivel nacional con mira a certificación de los servicios del Sistema Bibliotecario</t>
  </si>
  <si>
    <t>Implementación del Sistema Automatizado del SURI en las URI a nivel nacional.</t>
  </si>
  <si>
    <t>17.1.5.7</t>
  </si>
  <si>
    <t>No. de URI automatizadas y con servicios estandarizados.</t>
  </si>
  <si>
    <t>Prestación de servicios a nivel nacinoal estandarizados y automatizados.</t>
  </si>
  <si>
    <t>Necesidad de contar con repositorios actualizados que den respuesta a la demanda deinformación.</t>
  </si>
  <si>
    <t>17.1.5.6</t>
  </si>
  <si>
    <t>Estadística de Flujo de Trabajo del Repositorio</t>
  </si>
  <si>
    <t>Mantenimiento de los repositorios institucionales y participación en bibliotecas virtuales internacionales.</t>
  </si>
  <si>
    <t>17.1.5.5</t>
  </si>
  <si>
    <t>Visibilización de la documentación académica e histórica de la UNAH y Honduras en formato digital.</t>
  </si>
  <si>
    <t>1. Estadísticas de material bibliográfico procesado 2. Acceso al material procesado a través del catálogo público.</t>
  </si>
  <si>
    <t>El material bibliográfico adquirido necesita ser procesado asignando puntos de acceso para su localización, recuperación y uso.</t>
  </si>
  <si>
    <t>Procesamiento técnico del material bibliográfico adquirido.</t>
  </si>
  <si>
    <t>17.1.5.4</t>
  </si>
  <si>
    <t>Material bibliográfico disponible para su consulta y uso.</t>
  </si>
  <si>
    <t>1. Documento de licencia suscrito por la UNAH. 2. Acceso a la Biblioteca Virtual</t>
  </si>
  <si>
    <t>Suscripción electrónica a bases de datos de recursos de información.</t>
  </si>
  <si>
    <t>17.1.5.3</t>
  </si>
  <si>
    <t>No. de bases de datos a las que la UNAH se ha suscrito.</t>
  </si>
  <si>
    <t>Colecciones electrónicas desarrolladas.</t>
  </si>
  <si>
    <t>Documento de comprobación de volumenes adquiridos</t>
  </si>
  <si>
    <t>Oferta bibliográfica del Sistema Bibliotecario debe responder a las necesidades de información manifiesta por los usuarios, por lo que es necesario su desarrollo constante, además de garantizar el acceso a la misma sin importar el espacio físico ni el momento en que se manifieste la necesidad de información.</t>
  </si>
  <si>
    <t>Aquisición de títulos y nuevas ediciones de material bibliográfico impreso.</t>
  </si>
  <si>
    <t>17.1.5.2</t>
  </si>
  <si>
    <t>No. de títulos y nuevas ediciones adquiridos</t>
  </si>
  <si>
    <t>Colecciones impresas desarrolladas.</t>
  </si>
  <si>
    <t>17.1.5.1</t>
  </si>
  <si>
    <t>1.5 Disponer de recursos de información y aprendizaje en todos sus formatos para todas las áreas del conocimiento, actualizados y pertinentes.</t>
  </si>
  <si>
    <t>Los recursos de tecnologías de informacion y comunicación que provee la UNAH a su población deben ser utilizados para facilitar las funciones académicas y administrativas y no darles un uso inadecuado o con fines ajenos a la academia y administración.</t>
  </si>
  <si>
    <t>17.1.4.1</t>
  </si>
  <si>
    <t xml:space="preserve"> Unidades académicas, administrativas y de servicio aplicando las buenas prácticas para el uso adecuado, ético y solidario de las TICs</t>
  </si>
  <si>
    <t>4.       Unidades académicas, administrativas y de servicio aplicando las buenas prácticas para el uso adecuado, ético y solidario de las TICs</t>
  </si>
  <si>
    <t>1.4. Promover el uso adecuado, ético y solidario de las TIC para el desarrollo de la academia, la ciencia y la cultura.</t>
  </si>
  <si>
    <t>Informe de Capacitación.</t>
  </si>
  <si>
    <t>Aplicaciones publicadas en Portal Web de la UNAH</t>
  </si>
  <si>
    <t>El desarrollo e implementación de nuevas aplicaciones TI contribuye a facilitar y promover actividades educativas, de difusión e información. Cada vez más se crean aplicaciones especializadas que apoyan el desarrollo de actividades académicas con lo cual se disminuyen el uso o requerimiento de recursos humanos y económicas, tiempo, etc.</t>
  </si>
  <si>
    <t>Creación de nuevas aplicaciones TI para la educación, difusión e información en el ámbito universitario.</t>
  </si>
  <si>
    <t>No. de aplicaciones TI creadas con fines educativos, de difusión e información</t>
  </si>
  <si>
    <t>Comunidad universitaria contando con nuevas aplicaciones TI para la educación, difusión e información del ámbito universitario.</t>
  </si>
  <si>
    <t>Necesidad de mantener actualizado los contenidos de las revistas académicas de la UNAH a través de editores capacitados que utilicen la plataforma para la publicación en línea, evitando así que las revistas pierdan vigencia por falta de recursos económicos para su producción impresa.</t>
  </si>
  <si>
    <t>Desarollo de talleres para el uso de la plataforma para publicación de revistas académicas en línea.</t>
  </si>
  <si>
    <t>Editores de las revistas académicas capacitados para hacer uso de la plataforma.</t>
  </si>
  <si>
    <t>17.1.3.3</t>
  </si>
  <si>
    <t>17.1.3.2</t>
  </si>
  <si>
    <t>Para la consolidación del liderazgo en TI a nivel nacional e internacional se debe promover la aplicación de nuevas tecnologías para lo cual se requiere de identificar estas nuevas tecnologías y analizar su adopción para mejorar y facilitar las actividades académicas  y administrativas.</t>
  </si>
  <si>
    <t>Revisión de las tendencias mundiales TI para instituciones de educación superior.</t>
  </si>
  <si>
    <t>17.1.3.1</t>
  </si>
  <si>
    <t>Tendencias mundiales en TI identificadas para  su posible aplicación o adopción y posterior socialización.</t>
  </si>
  <si>
    <t>1.3. Promover la aplicación de nuevas tecnologías en las diferentes áreas del conocimiento con base en las necesidades institucionales y tendencias mundiales.</t>
  </si>
  <si>
    <t>Informe de Eavluación</t>
  </si>
  <si>
    <t>Es importante evaluar la actividad del Portal Web pues este es un espacio y recurso web de difusión y posicionamiento de la institución.</t>
  </si>
  <si>
    <t>Realización de informes de evaluación sobre la actividad del portal web de la UNAH.</t>
  </si>
  <si>
    <t>Porcentaje del proceso de elaboración del informe</t>
  </si>
  <si>
    <t>Actividad del portal web evaluada y visibilizada.</t>
  </si>
  <si>
    <t>2.       Portal Web activo y actualizado difundiendo información en el ámbito Universitario.</t>
  </si>
  <si>
    <t>Páginas web activas</t>
  </si>
  <si>
    <t>Es importante que las unidades académicas, administrativas y de servicio dispongan de una página web propia dentro del portal institucional para difundir información de interés para estudiantes y población en general ya que se considera un recurso web de difusión y posicionamiento de la institución.</t>
  </si>
  <si>
    <t>Creación de páginas web para unidades académicas, administrativas y servicio de la UNAH.</t>
  </si>
  <si>
    <t>Para promover el acceso y uso de los espacios web, recursos y sistemas educativos se debe contar con una interfaz apropiada que facilite la navegación para el usuario. Esta interfaz debe ser intuitiva. Es importante esta actividad pues se requiere de adaptar cada uno de los espacios y sistemas educativos a las normas instituciones y a la imagen institucional.</t>
  </si>
  <si>
    <t>Diseño gráfico y desarrollo web para la personalización de la interfaz de los sistemas de la UNAH.</t>
  </si>
  <si>
    <t>Sistemas y servicios adecuados a la imagen institucional.</t>
  </si>
  <si>
    <t>17.1.2.6</t>
  </si>
  <si>
    <t>17.1.2.5</t>
  </si>
  <si>
    <t>La DEGT es la unidad académica-administrativa responsible de formular e implementar las políticas TIC de la UNAH al igual que de la administración de la infraestructura de red de datos y telecomunicaciones como de los sistemas de información que funcionan a través de esta infraestructura. La DEGT a lo largo de los años ha desarrollado y ofrecido una gran cantidad de servicios TI para apoyar las actividades académicas y administrativas de la UNAH sin embargo muchos miembros de la comunidad universitaria no conocen estos servicios o no saben a quien dirigirse para cualquier consulta o reclamo.</t>
  </si>
  <si>
    <t>Difusión de los servicios TI</t>
  </si>
  <si>
    <t>17.1.2.3</t>
  </si>
  <si>
    <t>Servicios TI difundidos para su uso por parte de los miembros de la comunidad universitaria.</t>
  </si>
  <si>
    <t>1.       Comunidad Universitaria con mayor conocimiento en el uso de las TIC en las Facultades y Centros Regionales</t>
  </si>
  <si>
    <t>Los repositorios de la UNAH cuentan con información de interés para la comunidad académica nacional e internacional por tal razón se vuelve importante su promoción y visibilización en la comunidad universitaria.</t>
  </si>
  <si>
    <t>Socialización de los diferentes repositorios digitales de la UNAH</t>
  </si>
  <si>
    <t>17.1.2.2</t>
  </si>
  <si>
    <t>1. Aumento de la visibilización de los diferentes respositorios de la UNAH.</t>
  </si>
  <si>
    <t>Informe de Ejecución del Plan de Mercadeo</t>
  </si>
  <si>
    <t>Posicionar los servIcios de informacion que presta el Sistema Bibliotecario a nivel local</t>
  </si>
  <si>
    <t>Implementación del Plan de Mercadeo de los servicios de Biblioteca</t>
  </si>
  <si>
    <t>17.1.2.1</t>
  </si>
  <si>
    <t>Porcentaje de ejecución del plan de mercadeo.</t>
  </si>
  <si>
    <t>Plan de mercadeo socializado y ejecutado.</t>
  </si>
  <si>
    <t>1.2. Apoyar mediante el uso de los espacios y recursos web, las actividades propias de difusión y posicionamiento de la institución en todas las áreas del contexto nacional e internacional</t>
  </si>
  <si>
    <t>1. Documento del Programa 2. Listas de Asistencias, 3. Informes de Capacitación 4. Registro de Cursos</t>
  </si>
  <si>
    <t>Bibliotecarios de la UNAH</t>
  </si>
  <si>
    <t>Registro de Talleres y  listas de asistencia.</t>
  </si>
  <si>
    <t>Necesidad de estandarizar los servicios prestados por el SURI a nivel nacional. Fortalecer las bibliotecas en los centros regionales, una demanda común por parte de los estudiantes.</t>
  </si>
  <si>
    <t>Desarrollo de programa de formación continua para bibliotecarios de manera presencial y en línea.</t>
  </si>
  <si>
    <t>No. de bibliotecarios capacitados.</t>
  </si>
  <si>
    <t>Bibliotecarios capacitados para la gestión de bibliotecas.</t>
  </si>
  <si>
    <t>Registro de Talleres</t>
  </si>
  <si>
    <t>Necesidad del desarrollo de competencias informacionales que garanticen el uso ético de la información y la producción de nuevo conocimiento.</t>
  </si>
  <si>
    <t>Desarrollo de programa de alfabetización informacional presencial y en línea.</t>
  </si>
  <si>
    <t>Usuarios capacitados y con habilidades informativas desarrolladas.</t>
  </si>
  <si>
    <t>1. Informe de gestión de la propuesta de la Mesa de Ayuda 2. Estadísticas de soporte</t>
  </si>
  <si>
    <t>Se requere de un mecanismo que facilite la comunicación entre el equipo de soporte y los usuarios de los servicios TI brindados por la DEGT para ayudar a resolver los problemas además de llevar un regsitro y control de incidentes teniendo como consecuencia tendencias sobre las debilidades en competencias TIC y servicios TI.</t>
  </si>
  <si>
    <t>Gestión para la puesta en marcha de la Mesa de Ayuda.</t>
  </si>
  <si>
    <t>Porcentaje de avance en el proceso de gestión e instalación.</t>
  </si>
  <si>
    <t>Mesa de Ayuda instalada y funcionando.</t>
  </si>
  <si>
    <t>Personal de al DEGT</t>
  </si>
  <si>
    <t>Informe de Ejecución del Programa</t>
  </si>
  <si>
    <t>Las tecnologías de la información y comunicación evolucionan constantemente y por tanto se requiere de personal capacitado para mantener, mejorar y brindar más servicios TI.</t>
  </si>
  <si>
    <t>Ejecución de programa para el fortalecimiento y actualización de conocimientos del staff de la DEGT.</t>
  </si>
  <si>
    <t>Porcentaje de ejecución del programa.</t>
  </si>
  <si>
    <t>DEGT fortalecida a nivel del staff.</t>
  </si>
  <si>
    <t>Instructores y Coordinadores de la  Academias TI de la DEGT</t>
  </si>
  <si>
    <t>Diploma, Certificado o Constancia de Participación.</t>
  </si>
  <si>
    <t>Para mantener la calidad y los estándares establecidos por las Academias TI, como la Academia CISCO, a nivel internacional se requiere de la actualización constante de los instructores.</t>
  </si>
  <si>
    <t>Actualización de instructores de las academias TI en nuevas tendencias tecnológicas.</t>
  </si>
  <si>
    <t>No. de instructores capacitadados y actualizados.</t>
  </si>
  <si>
    <t>Instructores TI actualizados y capacitando en nuevas tendencias tecnológicas.</t>
  </si>
  <si>
    <t>Estudiantes de la unidad con la que se establezca la alianza.</t>
  </si>
  <si>
    <t>Propuesta de Acuerdo entre DEGT y la unidad.</t>
  </si>
  <si>
    <t>Se ha identificado la necesidad de que los egresados de las unidades académicas dominen herramientas TIC para su posicionamiento dentro del mercado laboral.</t>
  </si>
  <si>
    <t>Gestión de alianza estratégica con una unidad académica para la incorporación de una aplicación especializada de formación continua para sus estudiantes.</t>
  </si>
  <si>
    <t>Porcentaje de avance en el proceso de gestión de la alianza estratégica.</t>
  </si>
  <si>
    <t>Alianza estratégica gestionada y lista para el establecimiento de un acuerdo inter-unidad.</t>
  </si>
  <si>
    <t>Informe de Ejecución</t>
  </si>
  <si>
    <t>Se ha identificado que el Depto de Formación en TIC puede posicionarse mejor en el mercado de formación en TIC a nivel institucional y nacional, por tanto debe establecer los mecanismos que le permitan hacerlo.</t>
  </si>
  <si>
    <t>Ejecución de estrategias para el posicionamiento de la DEGT en formación TIC.</t>
  </si>
  <si>
    <t>17.1.1.11</t>
  </si>
  <si>
    <t>Porcentaje de avance en la ejecución de estrategias de mercadeo.</t>
  </si>
  <si>
    <t>Formación en TIC de la DEGT posicionada a nivel de UNAH como centro de capacitaciones en TI.</t>
  </si>
  <si>
    <t>17.1.1.10</t>
  </si>
  <si>
    <t>Cuidad Universitaria</t>
  </si>
  <si>
    <t>La necesidad de desarrollar y fortalecer competencias TIC es permanente pues la evolución o actualización de las TIC es constante. Un elemento clave para obtener el máximo beneficio de las tecnologías de la información y comunicación es el usuario de las mismas pues si este no tiene la capacidad de utilizar las mismas dificilmente podrá beneficiarse de ellas y por el contrario tendrá el efecto contrario.</t>
  </si>
  <si>
    <t>Ejecución de programa de formación en TIC para CU.</t>
  </si>
  <si>
    <t>Programa de formación en TIC para CU elaborado e implementado.</t>
  </si>
  <si>
    <t>Centros regionales y CRAED</t>
  </si>
  <si>
    <t>Se desea fortalecer el uso de la PCI por parte de los usuarios en los diferentes centros regionales y CRAED. Con esta actividad se pretender fortalecer competencias TIC y disminuir el número de solicitudes de soporte técnico para la PCI. De igual forma, permitirá la mejora de la comunicación entre las poblaciones de los centros regionales pues se podrá hacer uso de las reuniones en línea, entre otros beneficios.</t>
  </si>
  <si>
    <t>Ejecución del programa de formación en TIC para al menos dos Centros Regionales</t>
  </si>
  <si>
    <t>17.1.1.8</t>
  </si>
  <si>
    <t>Porcentaje de avance en el proceso de ejecución del programa.</t>
  </si>
  <si>
    <t>Programa de formación en TIC elaborado e implementado para al menos dos centros regionales</t>
  </si>
  <si>
    <t>Autoridades universitarias de la UNAH</t>
  </si>
  <si>
    <t>Las autoridades universitarias deben contar con las competencias TIC necesarias para usar y manejar la Plataforma de Comunicación Integrada de la UNAH (PCI-UNAH). Esta es una herramienta TIC que facilita muchas funciones administrativas como son la comunicación, administración de tareas, administración de agenda y reuniones en línea, entre otras.</t>
  </si>
  <si>
    <t>Ejecución del programa especial para capacitar autoridades universitarias en el uso de la PCI utilizando diferentes medios.</t>
  </si>
  <si>
    <t>17.1.1.7</t>
  </si>
  <si>
    <t>Porcentaje de ejecución del programa especial de formación para autoridades universitarias.</t>
  </si>
  <si>
    <t>Autoridades universitarias capacitadas en el uso de la PCI.</t>
  </si>
  <si>
    <t>17.1.1.6</t>
  </si>
  <si>
    <t>17.1.1.5</t>
  </si>
  <si>
    <t>17.1.1.4</t>
  </si>
  <si>
    <t>17.1.1.3</t>
  </si>
  <si>
    <t>Manuales y Materiales de Apoyo en formato digital e impreso</t>
  </si>
  <si>
    <t>Se ha identificado la necesidad de que los participantes de los cursos TIC cuenten con manuales y materiales de apoyo para que puedan obtener el máximo provecho de las capacitaciones.</t>
  </si>
  <si>
    <t>Elaboración y actualización de manuales y materiales de apoyo para los cursos TIC.</t>
  </si>
  <si>
    <t>17.1.1.2</t>
  </si>
  <si>
    <t>Manuales y materiales de apoyo elaborados y listos para ser entregadosen formato digital a los usuarios.</t>
  </si>
  <si>
    <t>17.1.1.1</t>
  </si>
  <si>
    <t>1.1. Promover  la  capacitación continua de los miembros de la comunidad universitaria para  el desarrollo de las competencias de las TIC.</t>
  </si>
  <si>
    <t>OBSERVACIONES</t>
  </si>
  <si>
    <t>1. Informes de la gestión de alianzas estratégicas 2. Acuerdos, Cartas de Entendimiento, Convenios gestionados 3. Informes de actividades conjuntas</t>
  </si>
  <si>
    <t>Gestión del proyecto de inclusión en las TIC's con los estudiantes que presentan necesidades especiales</t>
  </si>
  <si>
    <t>Porcentaje de avance de la gestión del proyecto de inclusión</t>
  </si>
  <si>
    <t>Programa de formación en TIC para estudiantes con necesidades especiales de CU gestionado y listo para ser implementado</t>
  </si>
  <si>
    <t>Gestión de contratación de un segundo proveedor de internet para los principales puntos de conexión de la UNAHnet.</t>
  </si>
  <si>
    <t>Gestión de la ampliación gradual del ancho de banda (internet) para el acceso a internet.</t>
  </si>
  <si>
    <t>Gestión de la renovación de contratos para la redundancia de servicios TI críticos de la UNAH.</t>
  </si>
  <si>
    <t>Depto de Sistemas de Información</t>
  </si>
  <si>
    <t>Porcentaje de solicitudes de soporte técnico respecto al servicio de hosting respondidas.</t>
  </si>
  <si>
    <t>Porcentaje de avance en el proceso de publicación de documentos al repositorio administrativo.</t>
  </si>
  <si>
    <t>Porcentaje de avances en la gestión y establecimiento de alianzas estratégicas.</t>
  </si>
  <si>
    <t>Desarrollo de una maratón de lectura.</t>
  </si>
  <si>
    <t>Gestión del desarrollo de programa de formación en herramientas TIC's que faciliten el proceso de elaboración de una tesis de postgrado</t>
  </si>
  <si>
    <t>Porcentaje de avance de la gestión del programa de formación.</t>
  </si>
  <si>
    <t>Programa de formación en TIC para estudiantes de postgrado de CU y centros regionales gestionado y listo para ser implementado.</t>
  </si>
  <si>
    <t>1. Informe</t>
  </si>
  <si>
    <t>Gestión de actividades de planificación estratégica, planteamiento y gestión de proyectos.</t>
  </si>
  <si>
    <t>Porcentaje de avances en la gestión de actividades planificación y proyectos de la DEGT.</t>
  </si>
  <si>
    <t>Porcentaje de avance en la diseminación de informción sobre el acervo bibliográfico en el Sistema Bibliotecario.</t>
  </si>
  <si>
    <t>1. Publicaciones digitales e impresas 2. Registro de charlas, talleres, conferencias y reuniones 3. Comunidades en Repositorios de la UNAH.</t>
  </si>
  <si>
    <t>Porcentaje de avances en la socialización de los repositorios digitales de la UNAH.</t>
  </si>
  <si>
    <t>Porcentaje de avances en la difusión de los servicios TI de la DEGT.</t>
  </si>
  <si>
    <t>1. Publicaciones  en redes sociales y sitios web 2. Lista de asistencia de las charlas informativas brindadas</t>
  </si>
  <si>
    <t>Porcentaje de avances en el diseño gráfico y desarrollo web para la personalización de la interfaz de los sistemas de información de la UNAH.</t>
  </si>
  <si>
    <t>1. Sistemas de Información de la UNAH con interfaz de acuerdo a la imagen institucional.</t>
  </si>
  <si>
    <t>Porcentaje de avances en la creación de páginas web para unidades académicas, administrativas y de servicio de la UNAH.</t>
  </si>
  <si>
    <t>Porcentaje de avances en la revisión de tendencias mundiales TI a través participaciones en conferencias, charlas, talleres nacionales e nterncionales de actualización en TIC..</t>
  </si>
  <si>
    <t>1. Diplomas, Certificados o Constancias de Participación, Ayudas memorias e informes sobre la conferencias, charlas y talleres 2. Reporte de tendencias identificadas.</t>
  </si>
  <si>
    <t>Socialización del manual de buenas prácticas para el uso adecuado, ético y solidario de las TIC.</t>
  </si>
  <si>
    <t>Porcentaje de avance en la socialización del manual de buenas prácticas para el uso adecuado, ético y solidario de las TIC.</t>
  </si>
  <si>
    <t>1. Lista de asistencias de talleres y charlas. 2. Documentos informativos 3. Publicaciones digitales.</t>
  </si>
  <si>
    <t>Porcentaje de avances en el procesamiento de material bibliográfico adquirido.</t>
  </si>
  <si>
    <t>Porcentaje de avances en la elaboración y actualización de manuales y materiales de apoyo a los cursos TIC.</t>
  </si>
  <si>
    <t>Porcentaje de ejecución de programa de formación en TIC a través de capacitaciones, conferencias y charlas sobre TIC brindadas en Ciudad Universitaria.</t>
  </si>
  <si>
    <t>Porcentaje de avance en la socialización de las políticas TIC a través de publicaciones web, charlas, talleres o documentos para dar a conocer las políticas TIC.</t>
  </si>
  <si>
    <t>Porcentaje de avance en el desarrollo de nuevos registros en los repositorios institucionales académicos.</t>
  </si>
  <si>
    <t>Préstamo de material bibliográfico que forma del parte del Sistema Bibliotecario.</t>
  </si>
  <si>
    <t xml:space="preserve">Porcentaje de solicitudes de préstamo de material bibliográfico respondidas. </t>
  </si>
  <si>
    <t>Porcentaje de compleción de metadatos.</t>
  </si>
  <si>
    <t>Compleción de los metadatos de los registros para permitir que el sistema automatizado del SURI sea proveedor de metadatos.</t>
  </si>
  <si>
    <t>Porcentaje de compleción y actualización de metadatos.</t>
  </si>
  <si>
    <t>1. Porcentaje de avances de registro de participantes en las academias de redes a nivel nacional.</t>
  </si>
  <si>
    <t>2. Porcentaje de avance en evaluación de las academias CISCO.</t>
  </si>
  <si>
    <t>3. Porcentaje de avances en la renovación de membresías a las academias CISCO.</t>
  </si>
  <si>
    <t>Producción de material multimedia para entornos e-learning.</t>
  </si>
  <si>
    <t>Porcentaje de avances en la producción de materiales multimedia para entornos e-learning.</t>
  </si>
  <si>
    <t>Desarrollo de cursos virtuales.</t>
  </si>
  <si>
    <t xml:space="preserve">Porcentaje de avances en el desarrollo de cursos virtuales y guiones didácticos. </t>
  </si>
  <si>
    <t>Porcentaje de solicitudes de asistencia técnica para el uso de recursos de aprendizaje respondidas.</t>
  </si>
  <si>
    <t>Porcentaje de solicitudes de soporte técnico para incidentes de conectividad atendidas.</t>
  </si>
  <si>
    <t>Gestión de giras de la Dirección Ejecutiva.</t>
  </si>
  <si>
    <t>1. Porcentaje de avance en el desarrollo, mantenimiento y mejora del sistemas de información de la UNAH a través de aplicaciones informáticas adquiridas con licencias y certificados, Software libre aplicado, sistemas de información desarrollados y documentados y sistemas de información mejorados.</t>
  </si>
  <si>
    <t>Porcentajes de solicitudes de soporte técnico para los servicios TI brindados por la DEGT respondidas.</t>
  </si>
  <si>
    <t>Asesoramiento y soporte técnico para los sistemas de información brindados por la DEGT.</t>
  </si>
  <si>
    <t>Porcentaje de avance en el proceso de respaldar los servicios TI.</t>
  </si>
  <si>
    <t>Porcentaje de avances en el ingreso de computadoras al dominio institucional.</t>
  </si>
  <si>
    <t>Porcentaje de solicitudes respondidas</t>
  </si>
  <si>
    <t>Porcentaje de avance en la automatización de servicios académicos y administrativos de la UNAH.</t>
  </si>
  <si>
    <t>1. Informe Técnico de Estadísticas del Sistema de Gestión Documental 2. Registro de Capacitaciones</t>
  </si>
  <si>
    <t>Asesoramiento y gestión de capacitación en la digitalización de documentación administrativa.</t>
  </si>
  <si>
    <t>Porcentaje de avances en la incorporación de nuevas unidades al repositorio administrativo</t>
  </si>
  <si>
    <t>Importante actividad que ha venido desarrollando el Sistema Bibliotecario, la cual debe mantener pues la presencia de la producción local científica en índices internacionales como LATINDEX (Índice Latinoamericano) y CAMJOL (Central American Journal Online) es un elemento fundamental para la referenciación de la institución a nivel internacional contribuyendo además a la visibilización de las publicaciones académicas y a un mejor posicionamiento de la UNAH en los rankings internacionales.</t>
  </si>
  <si>
    <t>1. Informes de Evaluación de las Revistas Académicas 2. Revistas participando en sistemas de indexación (Latindex, CAMJOL, Redalyc, entre otros).</t>
  </si>
  <si>
    <t>No. de eventos realizados</t>
  </si>
  <si>
    <t>11.1.1.1</t>
  </si>
  <si>
    <t>Informe de Misión</t>
  </si>
  <si>
    <t>17.1.1.9</t>
  </si>
  <si>
    <t>17.1.2.4</t>
  </si>
  <si>
    <t>17.4.2.2</t>
  </si>
  <si>
    <t>b) Las facultades y los centros regionales se insertan en el eje de publicación, difusión y comunicación; promueven y publican las investigaciones realizadas por su personal docente y estudiantil.</t>
  </si>
  <si>
    <t>1. Registro e Informes de Talleres</t>
  </si>
  <si>
    <t>Porcentaje de solicitudes de revisión de bibliografía respondidas</t>
  </si>
  <si>
    <t>1. Lista de asistencia de las charlas y capacitaciones brindadas</t>
  </si>
  <si>
    <t>Estudiantes de Instituciones de educación primaria, media y superior del país</t>
  </si>
  <si>
    <t>1. Comunicaciones para la gestión del proyecto. 2. Ayudas memorias de reuniones</t>
  </si>
  <si>
    <t>1. Propuestas y gestión de ejecución de proyectos 2. Comunicaciones para la gestión de proyectos y planificación de la DEGT 3. Ayudas memorias de reuniones</t>
  </si>
  <si>
    <t>1. Informe de Actividad 2. Publicaciones electrónicas 3. Intercambio de comunicaciones</t>
  </si>
  <si>
    <t>El Sistema Bibliotecario necesita trabajar en forma conjunta con sus pares nacionales para establecer iniciativas en pro del desarrollo de las bibliotecas con miras a alcanzar una verdadera democratización de la información. A pesar de ser una red nacional, esta actividad tiene un fuerte componente de internacionalización ya que esta red recibe cooperación internacional a través de capacitaciones, entre otras formas.</t>
  </si>
  <si>
    <t>Depto. de Formación en TIC</t>
  </si>
  <si>
    <t>Depto de Sistema Bibliotecario</t>
  </si>
  <si>
    <t>Depto de Formación en TIC</t>
  </si>
  <si>
    <r>
      <rPr>
        <b/>
        <sz val="12"/>
        <rFont val="Arial"/>
        <family val="2"/>
      </rPr>
      <t>COORDINADOR:</t>
    </r>
    <r>
      <rPr>
        <sz val="12"/>
        <rFont val="Arial"/>
        <family val="2"/>
      </rPr>
      <t xml:space="preserve"> Depto de Formación en TIC.  </t>
    </r>
    <r>
      <rPr>
        <b/>
        <sz val="12"/>
        <rFont val="Arial"/>
        <family val="2"/>
      </rPr>
      <t>AUXILIAR:</t>
    </r>
    <r>
      <rPr>
        <sz val="12"/>
        <rFont val="Arial"/>
        <family val="2"/>
      </rPr>
      <t xml:space="preserve"> Depto de Recursos de Aprendizaje</t>
    </r>
  </si>
  <si>
    <r>
      <rPr>
        <b/>
        <sz val="12"/>
        <rFont val="Arial"/>
        <family val="2"/>
      </rPr>
      <t>COORDINADOR:</t>
    </r>
    <r>
      <rPr>
        <sz val="12"/>
        <rFont val="Arial"/>
        <family val="2"/>
      </rPr>
      <t xml:space="preserve">Depto de Formación en TIC </t>
    </r>
    <r>
      <rPr>
        <b/>
        <sz val="12"/>
        <rFont val="Arial"/>
        <family val="2"/>
      </rPr>
      <t xml:space="preserve">AUXILIARES: </t>
    </r>
    <r>
      <rPr>
        <sz val="12"/>
        <rFont val="Arial"/>
        <family val="2"/>
      </rPr>
      <t>Depto de Sistemas de Información, Depto de Redes y Telecomunicaciones, Depto del Sistema Bibliotecario, Depto de Recursos de Aprendizaje</t>
    </r>
  </si>
  <si>
    <t>Depto del Sistemba Bibliotecario - DEGT</t>
  </si>
  <si>
    <r>
      <rPr>
        <b/>
        <sz val="12"/>
        <rFont val="Arial"/>
        <family val="2"/>
      </rPr>
      <t xml:space="preserve">COORDINADOR: </t>
    </r>
    <r>
      <rPr>
        <sz val="12"/>
        <rFont val="Arial"/>
        <family val="2"/>
      </rPr>
      <t xml:space="preserve">Depto de Recursos de Aprendizaje. </t>
    </r>
    <r>
      <rPr>
        <b/>
        <sz val="12"/>
        <rFont val="Arial"/>
        <family val="2"/>
      </rPr>
      <t>AUXILIARES:</t>
    </r>
    <r>
      <rPr>
        <sz val="12"/>
        <rFont val="Arial"/>
        <family val="2"/>
      </rPr>
      <t xml:space="preserve"> Depto de Formación en TIC, Depto del Sistema Bibliotecario, Dirección Ejecutiva</t>
    </r>
  </si>
  <si>
    <r>
      <rPr>
        <b/>
        <sz val="12"/>
        <rFont val="Arial"/>
        <family val="2"/>
      </rPr>
      <t xml:space="preserve">COORDINADOR: </t>
    </r>
    <r>
      <rPr>
        <sz val="12"/>
        <rFont val="Arial"/>
        <family val="2"/>
      </rPr>
      <t xml:space="preserve">Dirección Ejecutiva </t>
    </r>
    <r>
      <rPr>
        <b/>
        <sz val="12"/>
        <rFont val="Arial"/>
        <family val="2"/>
      </rPr>
      <t>AUXILIARES</t>
    </r>
    <r>
      <rPr>
        <sz val="12"/>
        <rFont val="Arial"/>
        <family val="2"/>
      </rPr>
      <t>: Depto de Formación en TIC, Depto de Sistemas de Información, Depto de Redes y Telecomunicaciones, Depto de Recursos de Aprendizaje, Depto del Sistema Bibliotecario</t>
    </r>
  </si>
  <si>
    <r>
      <rPr>
        <b/>
        <sz val="12"/>
        <rFont val="Arial"/>
        <family val="2"/>
      </rPr>
      <t xml:space="preserve">COORDINADOR: </t>
    </r>
    <r>
      <rPr>
        <sz val="12"/>
        <rFont val="Arial"/>
        <family val="2"/>
      </rPr>
      <t xml:space="preserve">Dirección Ejecutiva </t>
    </r>
    <r>
      <rPr>
        <b/>
        <sz val="12"/>
        <rFont val="Arial"/>
        <family val="2"/>
      </rPr>
      <t>AUXILIARES:</t>
    </r>
    <r>
      <rPr>
        <sz val="12"/>
        <rFont val="Arial"/>
        <family val="2"/>
      </rPr>
      <t xml:space="preserve"> Depto de Formación en TIC, Depto de Sistemas de Información, Depto de Redes y Telecomunicaciones, Depto de Recursos de Aprendizaje, Depto del Sistema Bibliotecario</t>
    </r>
  </si>
  <si>
    <t>Depto de Redes y Telecomunicaciones</t>
  </si>
  <si>
    <r>
      <t xml:space="preserve">COORDINADOR: </t>
    </r>
    <r>
      <rPr>
        <sz val="12"/>
        <rFont val="Arial"/>
        <family val="2"/>
      </rPr>
      <t>Dirección Ejecutiv</t>
    </r>
    <r>
      <rPr>
        <b/>
        <sz val="12"/>
        <rFont val="Arial"/>
        <family val="2"/>
      </rPr>
      <t>a AUXILIAR:</t>
    </r>
    <r>
      <rPr>
        <sz val="12"/>
        <rFont val="Arial"/>
        <family val="2"/>
      </rPr>
      <t xml:space="preserve"> Depto de Redes y Telecomunicaciones, Depto de Sistemas de Información</t>
    </r>
  </si>
  <si>
    <r>
      <rPr>
        <b/>
        <sz val="12"/>
        <rFont val="Arial"/>
        <family val="2"/>
      </rPr>
      <t xml:space="preserve">COORDINADOR: </t>
    </r>
    <r>
      <rPr>
        <sz val="12"/>
        <rFont val="Arial"/>
        <family val="2"/>
      </rPr>
      <t>Depto de Formación en TIC</t>
    </r>
    <r>
      <rPr>
        <b/>
        <sz val="12"/>
        <rFont val="Arial"/>
        <family val="2"/>
      </rPr>
      <t xml:space="preserve"> AUXILIARES: </t>
    </r>
    <r>
      <rPr>
        <sz val="12"/>
        <rFont val="Arial"/>
        <family val="2"/>
      </rPr>
      <t xml:space="preserve"> Dirección Ejecutiva, Depto de Recursos de Aprendizaje</t>
    </r>
  </si>
  <si>
    <t>Proyecto gestionado ante las autoridades universitarias o cooperación internacional.</t>
  </si>
  <si>
    <t>Porcentaje de avance de gestión del proyecto</t>
  </si>
  <si>
    <t>Gestión del proyecto de fortalecimiento de la Unidad Digital de Información</t>
  </si>
  <si>
    <r>
      <rPr>
        <b/>
        <sz val="12"/>
        <rFont val="Arial"/>
        <family val="2"/>
      </rPr>
      <t>COORDINDADOR:</t>
    </r>
    <r>
      <rPr>
        <sz val="12"/>
        <rFont val="Arial"/>
        <family val="2"/>
      </rPr>
      <t xml:space="preserve">Dirección Ejecutiva </t>
    </r>
    <r>
      <rPr>
        <b/>
        <sz val="12"/>
        <rFont val="Arial"/>
        <family val="2"/>
      </rPr>
      <t xml:space="preserve">AUXILIAR: </t>
    </r>
    <r>
      <rPr>
        <sz val="12"/>
        <rFont val="Arial"/>
        <family val="2"/>
      </rPr>
      <t>Depto de Recursos de Aprendizaje</t>
    </r>
  </si>
  <si>
    <t>1. Propuesta de proyecto 2. Intercambio de comunicaciones 3. Ayudas memorias de reuniones</t>
  </si>
  <si>
    <t>La Unidad Digital de Información requiere de una actualización en equipo, capacidades técnicas y software para mantener el liderazgo en digitalización.</t>
  </si>
  <si>
    <t>Gestión del proyecto: Actualización de Plataforma Tecnológica UNAH (Fase I)</t>
  </si>
  <si>
    <t>La Plataforma Tecnológica de la UNAH, conocida como la UNAHnet está compuesta por una diversidad de equipo de alto rendimiento y software que requieren de una actualización que permitan la mejora de los servicios TI y los sistemas de información de la UNAH.</t>
  </si>
  <si>
    <t>Gestión del proyecto: CONECTATE - Red Inalámbrica Universitaria</t>
  </si>
  <si>
    <t>El servicio de Internet es vital para desarrollar las actividades académicas y administrativas de la UNAH. La Red Inalámbrica de la UNAH sería otro medio a través del cual los miembros de la comunidad universitaria podrá acceder a los servicios TI que ofrece la UNAH y a Internet para el desarrollo de las actividades académicas.</t>
  </si>
  <si>
    <t>Gestión del Proyecto I - BC,BMN y CD en Tegucigalpa del Programa de Fortalecimiento del Sistema de Unidades de Recursos de Información, SURI.</t>
  </si>
  <si>
    <r>
      <rPr>
        <b/>
        <sz val="12"/>
        <rFont val="Arial"/>
        <family val="2"/>
      </rPr>
      <t>COORDINADOR:</t>
    </r>
    <r>
      <rPr>
        <sz val="12"/>
        <rFont val="Arial"/>
        <family val="2"/>
      </rPr>
      <t xml:space="preserve"> Dirección Ejecutiva </t>
    </r>
    <r>
      <rPr>
        <b/>
        <sz val="12"/>
        <rFont val="Arial"/>
        <family val="2"/>
      </rPr>
      <t>AUXILIAR:</t>
    </r>
    <r>
      <rPr>
        <sz val="12"/>
        <rFont val="Arial"/>
        <family val="2"/>
      </rPr>
      <t xml:space="preserve"> Depto del Sistema Bibliotecario</t>
    </r>
  </si>
  <si>
    <t>Se requiere de un mejor esquema de organización, talento humano, equipamiento, con tecnología de punta, infraestructura física adecuada, desarrollo de colecciones y cooperación para sustentar un sistema de trabajo orientado al servicio de calidad y mejora continua, efectiva para el proceso de enseñanza-aprendizaje.</t>
  </si>
  <si>
    <t>14.1.B.2</t>
  </si>
  <si>
    <t>14.1.B.1</t>
  </si>
  <si>
    <t>14.1.A.1</t>
  </si>
  <si>
    <t>Administración y fortalecimiento de CAMJOL</t>
  </si>
  <si>
    <t>1. CAMJOL activo</t>
  </si>
  <si>
    <t xml:space="preserve">La UNAH, como un compromiso con INASP, es una organización socia responsible a nivel nacional de la administración del sistema de administración de revistas académicas en línea CAMJOL (Central American Journals Online) </t>
  </si>
  <si>
    <t>Identificación y establecimiento de enlaces técnicos de la DEGT en facultades.</t>
  </si>
  <si>
    <t>1. Plan de capacitaciones para enlaces de la DEGT 2. Acuerdos de confidencialidad firmados 3.Ayuda memoria de reuniones</t>
  </si>
  <si>
    <t>Facultades</t>
  </si>
  <si>
    <t>Existe la necesidad de brindar soporte técnico en el sitio para entregar servicios TI de calidad. Los centros y facultades tendrán una respuesta más ágil y eficiente.</t>
  </si>
  <si>
    <t>Porcentaje de avance en el proceso de identificación y preparación técnica de los enlaces de la DEGT.</t>
  </si>
  <si>
    <t>Enlaces de la DEGT identificados y capacitados para servir a las facultades.</t>
  </si>
  <si>
    <t>Enlaces de la DEGT fortalecidos técnicamente y actualizados en las directrices de la DEGT para el mantenimiento de la UNAHnet.</t>
  </si>
  <si>
    <t>Porcentaje de avance de gestión de reuniones de los enlaces y la DEGT</t>
  </si>
  <si>
    <t>Fortalecimiento de enlaces de la DEGT en los centros regionales universitarios.</t>
  </si>
  <si>
    <t>1. Comunicaciones con enlaces DEGT 2. Ayudas memorias de reuniones 3. Informes de pasantías de los enlaces en la DEGT</t>
  </si>
  <si>
    <t>Centros regionales</t>
  </si>
  <si>
    <t>12.1.1.1</t>
  </si>
  <si>
    <t>1. Intercambio de comunicaciones 2. Acuerdos y contratos</t>
  </si>
  <si>
    <t>Gestión del fortalecimiento técnico de la Dirección Ejecutiva de Gestión de Tecnología</t>
  </si>
  <si>
    <t>DEGT fortalecida con personal especializado contratado y capacitado</t>
  </si>
  <si>
    <t>Porcentaje de avance en el proceso de capacitación de personal especializado de la DEGT</t>
  </si>
  <si>
    <t>Porcentaje de avance del proceso de contratacion de personal especializado.</t>
  </si>
  <si>
    <t>1. Certificados de participación 2. Ayudas memorias o informes</t>
  </si>
  <si>
    <t>DEGT con personal especializado contratado y capacitado (Administracion de DATA CENTER)</t>
  </si>
  <si>
    <t>Licencia</t>
  </si>
  <si>
    <t>Pasajes aereos</t>
  </si>
  <si>
    <t>Adquisición de títulos y nuevas ediciones de materia bibliográfico impreso.</t>
  </si>
  <si>
    <t>Contratación de un segundo proveedor de internet para los principales puntos de conexión de la UNAHnet.</t>
  </si>
  <si>
    <t>Ampliacion Ancho de Banda</t>
  </si>
  <si>
    <t>Elaboración de poyecto de certificacion del Data Center</t>
  </si>
  <si>
    <t>Desarrollo, mantenimiento y mejora de los sistemas de información de la UNAH y aplicaciones (Software).</t>
  </si>
  <si>
    <r>
      <rPr>
        <b/>
        <sz val="12"/>
        <color theme="1"/>
        <rFont val="Arial"/>
        <family val="2"/>
      </rPr>
      <t xml:space="preserve">COORDINADOR: </t>
    </r>
    <r>
      <rPr>
        <sz val="12"/>
        <color theme="1"/>
        <rFont val="Arial"/>
        <family val="2"/>
      </rPr>
      <t xml:space="preserve">Depto de Gestión y Apoyo Administrativo </t>
    </r>
    <r>
      <rPr>
        <b/>
        <sz val="12"/>
        <color theme="1"/>
        <rFont val="Arial"/>
        <family val="2"/>
      </rPr>
      <t xml:space="preserve">AUXILIARES: </t>
    </r>
    <r>
      <rPr>
        <sz val="12"/>
        <color theme="1"/>
        <rFont val="Arial"/>
        <family val="2"/>
      </rPr>
      <t>Dirección Ejecutiva, Depto de Sistemas de Información, Depto de Redes y Telecomunicaciones, Depto de Recursos de Información, Depto de Formación en TIC, Depto del Sistema Bibliotecario</t>
    </r>
  </si>
  <si>
    <t>17.3.1.8</t>
  </si>
  <si>
    <t>17.3.1.12</t>
  </si>
  <si>
    <t>17.3.1.15</t>
  </si>
  <si>
    <t>17.3.1.16</t>
  </si>
  <si>
    <t>17.3.1.13</t>
  </si>
  <si>
    <t>17.3.1.9</t>
  </si>
  <si>
    <t>17.3.1.7</t>
  </si>
  <si>
    <t>Porcentaje de avance en la gestión de la suscripción a LACNIC.</t>
  </si>
  <si>
    <r>
      <t xml:space="preserve">COORDINADOR: </t>
    </r>
    <r>
      <rPr>
        <sz val="12"/>
        <rFont val="Arial"/>
        <family val="2"/>
      </rPr>
      <t xml:space="preserve">Depto de Gestión y Apoyo Administrativo </t>
    </r>
    <r>
      <rPr>
        <b/>
        <sz val="12"/>
        <rFont val="Arial"/>
        <family val="2"/>
      </rPr>
      <t xml:space="preserve">AUXILIAR: </t>
    </r>
    <r>
      <rPr>
        <sz val="12"/>
        <rFont val="Arial"/>
        <family val="2"/>
      </rPr>
      <t>Depto de Redes y Telecomunicaciones</t>
    </r>
  </si>
  <si>
    <t xml:space="preserve">Gestión de participación en LACNIC </t>
  </si>
  <si>
    <t>Comunidad UNAH</t>
  </si>
  <si>
    <t>1. Intercambio de comunicaciones 2. Factura de pago</t>
  </si>
  <si>
    <t>Participación de la UNAH en LACNIC gestionada.</t>
  </si>
  <si>
    <t>Políticas de uso aceptable de las TIC en la UNAH establecidas y socializadas.</t>
  </si>
  <si>
    <t>Porcentaje de gestión del workshop</t>
  </si>
  <si>
    <t>17.4.4.2</t>
  </si>
  <si>
    <t>Gestión del desarrollo de workshop para el establecimiento de políticas TIC de la UNAH</t>
  </si>
  <si>
    <r>
      <rPr>
        <b/>
        <sz val="12"/>
        <rFont val="Arial"/>
        <family val="2"/>
      </rPr>
      <t xml:space="preserve">COORDINADOR: </t>
    </r>
    <r>
      <rPr>
        <sz val="12"/>
        <rFont val="Arial"/>
        <family val="2"/>
      </rPr>
      <t xml:space="preserve">Dirección Ejecutiva </t>
    </r>
    <r>
      <rPr>
        <b/>
        <sz val="12"/>
        <rFont val="Arial"/>
        <family val="2"/>
      </rPr>
      <t xml:space="preserve">AUXILIARES: </t>
    </r>
    <r>
      <rPr>
        <sz val="12"/>
        <rFont val="Arial"/>
        <family val="2"/>
      </rPr>
      <t>Depto de Formación en TIC, Depto de Sistemas de Información, Depto de Redes y Telecomunicaciones, Depto de Recursos de Aprendizaje, Depto del Sistema Bibliotecario</t>
    </r>
  </si>
  <si>
    <t>1. Intercambio de comunicaciones 2. Propuesta del workshop 3. Propuesta de políticas TIC</t>
  </si>
  <si>
    <t>1. Establecer el marco en el que se puedan desempeñar los enlaces de la DEGT en facultades y centros regionales. 2. Actualización de la políticas TIC de la UNAH</t>
  </si>
  <si>
    <t>Mantenimiento preventivo y monitoreo de cuartos de telecomunicaciones de la UNAH</t>
  </si>
  <si>
    <t>No. de jornadas de mantenimiento preventivo y monitoreo de los cuartos de telecomunicaciones de Ciudad Universitaria o centros regionales universitarias</t>
  </si>
  <si>
    <t>1. Reportes técnicos sobre incidentes y soporte técnico. 2. Sistema de Tickets</t>
  </si>
  <si>
    <t>Gestión de la ampliación gradual del ancho de banda (internet).</t>
  </si>
  <si>
    <t>Porcentaje de avance en el proceso de gestión de la amplación del ancho de banda a 2.5 GB.</t>
  </si>
  <si>
    <r>
      <t xml:space="preserve">COORDINADOR: </t>
    </r>
    <r>
      <rPr>
        <sz val="12"/>
        <rFont val="Arial"/>
        <family val="2"/>
      </rPr>
      <t>Dirección Ejecutiv</t>
    </r>
    <r>
      <rPr>
        <b/>
        <sz val="12"/>
        <rFont val="Arial"/>
        <family val="2"/>
      </rPr>
      <t>a AUXILIARES:</t>
    </r>
    <r>
      <rPr>
        <sz val="12"/>
        <rFont val="Arial"/>
        <family val="2"/>
      </rPr>
      <t xml:space="preserve"> Depto de Redes y Telecomunicaciones, Depto de Sistemas de Información</t>
    </r>
  </si>
  <si>
    <t>Ancho de banda (Gb/s) de 1.7 Gbps durante el año.</t>
  </si>
  <si>
    <r>
      <rPr>
        <b/>
        <sz val="12"/>
        <rFont val="Arial"/>
        <family val="2"/>
      </rPr>
      <t>COORDINADOR:</t>
    </r>
    <r>
      <rPr>
        <sz val="12"/>
        <rFont val="Arial"/>
        <family val="2"/>
      </rPr>
      <t xml:space="preserve"> Depto de Redes y Telecomunicaciones </t>
    </r>
    <r>
      <rPr>
        <b/>
        <sz val="12"/>
        <rFont val="Arial"/>
        <family val="2"/>
      </rPr>
      <t xml:space="preserve">AUXILIAR: </t>
    </r>
    <r>
      <rPr>
        <sz val="12"/>
        <rFont val="Arial"/>
        <family val="2"/>
      </rPr>
      <t>Depto de Gestión y Apoyo Administrativo</t>
    </r>
  </si>
  <si>
    <t>17.3.1.17</t>
  </si>
  <si>
    <t xml:space="preserve"> LACNIC es el Registro de Direcciones de Internet para América Latina y Caribe, es una organización no gubernamental internacional establecida en Uruguay responsable de la asignación y administración de los recursos de numeración de Internet (IPv4, IPv6), Números Autónomos y Resolución Inversa, entre otros recursos para la región de América Latina y el Caribe. Es uno de los 5 Registros Regionales de Internet en el mundo. LACNIC contribuye al desarrollo de Internet en la región mediante una política activa de cooperación, promoviendo y defendiendo los intereses de la comunidad regional y colaborando en generar las condiciones para que Internet sea un instrumento efectivo de inclusión social y desarrollo económico para todos los países y ciudadanos de América Latina y el Caribe.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</si>
</sst>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quot;L.&quot;\ #,##0.00"/>
    <numFmt numFmtId="175" formatCode="_ [$L.-480A]\ * #,##0.00_ ;_ [$L.-480A]\ * \-#,##0.00_ ;_ [$L.-480A]\ * &quot;-&quot;??_ ;_ @_ "/>
    <numFmt numFmtId="176" formatCode="0.000%"/>
  </numFmts>
  <fonts count="9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3" tint="-0.249977111117893"/>
      <name val="Calibri"/>
      <family val="2"/>
      <scheme val="minor"/>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2"/>
      <color theme="0"/>
      <name val="Arial"/>
      <family val="2"/>
    </font>
    <font>
      <sz val="10"/>
      <color theme="0"/>
      <name val="Arial"/>
      <family val="2"/>
    </font>
    <font>
      <b/>
      <sz val="14"/>
      <color theme="0"/>
      <name val="Calibri"/>
      <family val="2"/>
    </font>
    <font>
      <sz val="14"/>
      <color theme="0"/>
      <name val="Calibri"/>
      <family val="2"/>
    </font>
    <font>
      <sz val="11"/>
      <color theme="1"/>
      <name val="Arial"/>
      <family val="2"/>
    </font>
    <font>
      <sz val="11"/>
      <color theme="0"/>
      <name val="Arial"/>
      <family val="2"/>
    </font>
    <font>
      <b/>
      <sz val="14"/>
      <color indexed="56"/>
      <name val="Arial"/>
      <family val="2"/>
    </font>
    <font>
      <sz val="11"/>
      <color theme="0"/>
      <name val="Calibri Light"/>
      <family val="2"/>
    </font>
    <font>
      <sz val="12"/>
      <color theme="0"/>
      <name val="Calibri Light"/>
      <family val="2"/>
    </font>
    <font>
      <sz val="10"/>
      <color theme="0"/>
      <name val="Calibri Light"/>
      <family val="2"/>
    </font>
    <font>
      <sz val="12"/>
      <color indexed="56"/>
      <name val="Calibri Light"/>
      <family val="2"/>
    </font>
    <font>
      <sz val="12"/>
      <color indexed="8"/>
      <name val="Arial"/>
      <family val="2"/>
    </font>
    <font>
      <b/>
      <sz val="14"/>
      <color indexed="56"/>
      <name val="Arial Black"/>
      <family val="2"/>
    </font>
    <font>
      <b/>
      <sz val="12"/>
      <color indexed="56"/>
      <name val="Arial Narrow"/>
      <family val="2"/>
    </font>
    <font>
      <sz val="12"/>
      <color indexed="56"/>
      <name val="Arial Narrow"/>
      <family val="2"/>
    </font>
    <font>
      <b/>
      <sz val="12"/>
      <color indexed="56"/>
      <name val="Arial"/>
      <family val="2"/>
    </font>
    <font>
      <sz val="12"/>
      <color theme="3" tint="-0.499984740745262"/>
      <name val="Arial"/>
      <family val="2"/>
    </font>
    <font>
      <sz val="12"/>
      <color theme="1"/>
      <name val="Arial"/>
      <family val="2"/>
    </font>
    <font>
      <sz val="12"/>
      <color indexed="56"/>
      <name val="Arial"/>
      <family val="2"/>
    </font>
    <font>
      <sz val="12"/>
      <color theme="1"/>
      <name val="Arial Narrow"/>
      <family val="2"/>
    </font>
    <font>
      <sz val="9"/>
      <name val="Arial"/>
      <family val="2"/>
    </font>
    <font>
      <b/>
      <sz val="10"/>
      <color indexed="56"/>
      <name val="Arial"/>
      <family val="2"/>
    </font>
    <font>
      <b/>
      <sz val="11"/>
      <color indexed="56"/>
      <name val="Arial"/>
      <family val="2"/>
    </font>
    <font>
      <b/>
      <sz val="12"/>
      <color theme="0"/>
      <name val="Arial"/>
      <family val="2"/>
    </font>
    <font>
      <b/>
      <sz val="10"/>
      <color theme="0"/>
      <name val="Arial"/>
      <family val="2"/>
    </font>
    <font>
      <b/>
      <sz val="11"/>
      <color theme="4" tint="-0.499984740745262"/>
      <name val="Arial"/>
      <family val="2"/>
    </font>
    <font>
      <b/>
      <sz val="11"/>
      <color theme="3" tint="-0.499984740745262"/>
      <name val="Arial"/>
      <family val="2"/>
    </font>
    <font>
      <b/>
      <sz val="12"/>
      <color theme="3" tint="-0.499984740745262"/>
      <name val="Arial"/>
      <family val="2"/>
    </font>
  </fonts>
  <fills count="2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59999389629810485"/>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99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40" fillId="0" borderId="0" xfId="0" applyFont="1" applyAlignment="1">
      <alignment horizontal="center" vertical="center"/>
    </xf>
    <xf numFmtId="0" fontId="40" fillId="0" borderId="0" xfId="0" applyFont="1" applyAlignment="1">
      <alignment vertical="center"/>
    </xf>
    <xf numFmtId="172" fontId="40" fillId="0" borderId="0" xfId="17" applyNumberFormat="1" applyFont="1" applyAlignment="1">
      <alignment vertical="center"/>
    </xf>
    <xf numFmtId="0" fontId="41" fillId="0" borderId="0" xfId="0" applyFont="1" applyAlignment="1">
      <alignment vertical="center"/>
    </xf>
    <xf numFmtId="172" fontId="42" fillId="0" borderId="0" xfId="17"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0" fillId="0" borderId="0" xfId="17" applyNumberFormat="1" applyFont="1" applyAlignment="1">
      <alignment horizontal="center" vertical="center"/>
    </xf>
    <xf numFmtId="172" fontId="42"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7"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7"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7"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5" fillId="0" borderId="0" xfId="17" applyNumberFormat="1" applyFont="1" applyAlignment="1">
      <alignment vertical="center"/>
    </xf>
    <xf numFmtId="0" fontId="51"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0" fontId="33" fillId="10" borderId="26" xfId="15" applyFont="1" applyFill="1" applyBorder="1" applyAlignment="1">
      <alignment vertical="center" wrapText="1"/>
    </xf>
    <xf numFmtId="0" fontId="29" fillId="10" borderId="26" xfId="15"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3"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wrapText="1"/>
    </xf>
    <xf numFmtId="0" fontId="54" fillId="0" borderId="0" xfId="0" applyFont="1" applyAlignment="1">
      <alignment horizontal="center" vertical="center"/>
    </xf>
    <xf numFmtId="43" fontId="54" fillId="0" borderId="0" xfId="17" applyFont="1" applyAlignment="1">
      <alignment vertical="center"/>
    </xf>
    <xf numFmtId="172" fontId="54" fillId="0" borderId="0" xfId="17" applyNumberFormat="1" applyFont="1" applyAlignment="1">
      <alignment vertical="center"/>
    </xf>
    <xf numFmtId="172" fontId="54" fillId="0" borderId="0" xfId="0" applyNumberFormat="1" applyFont="1" applyAlignment="1">
      <alignment vertical="center"/>
    </xf>
    <xf numFmtId="0" fontId="26" fillId="0" borderId="0" xfId="18" applyFont="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3" fillId="2" borderId="26" xfId="18" applyFont="1" applyFill="1" applyBorder="1" applyAlignment="1">
      <alignment horizontal="center"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6" fillId="2" borderId="26" xfId="0" applyNumberFormat="1" applyFont="1" applyFill="1" applyBorder="1" applyAlignment="1">
      <alignment horizontal="center" vertical="center" wrapText="1"/>
    </xf>
    <xf numFmtId="0" fontId="36"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25" fillId="8" borderId="0" xfId="15" applyFont="1" applyFill="1" applyBorder="1" applyAlignment="1">
      <alignment vertical="top"/>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51"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0" fillId="0" borderId="0" xfId="0" applyFont="1" applyAlignment="1">
      <alignment vertical="center" wrapText="1"/>
    </xf>
    <xf numFmtId="0" fontId="0" fillId="0" borderId="26" xfId="0" applyBorder="1" applyAlignment="1">
      <alignment horizontal="center" vertical="center" wrapText="1"/>
    </xf>
    <xf numFmtId="0" fontId="21" fillId="0" borderId="0" xfId="0" applyFont="1"/>
    <xf numFmtId="0" fontId="56" fillId="0" borderId="0" xfId="0" applyFont="1"/>
    <xf numFmtId="0" fontId="56" fillId="0" borderId="0" xfId="18" applyFont="1"/>
    <xf numFmtId="0" fontId="26" fillId="0" borderId="0" xfId="18" applyFont="1" applyAlignment="1">
      <alignment vertical="top"/>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7" applyFont="1" applyFill="1" applyBorder="1" applyAlignment="1">
      <alignment horizontal="center" vertical="center" wrapText="1"/>
    </xf>
    <xf numFmtId="0" fontId="53" fillId="13" borderId="3" xfId="0" applyFont="1" applyFill="1" applyBorder="1" applyAlignment="1">
      <alignment horizontal="center" vertical="center" wrapText="1"/>
    </xf>
    <xf numFmtId="0" fontId="59" fillId="0" borderId="0" xfId="0" applyFont="1" applyFill="1" applyBorder="1" applyAlignment="1">
      <alignment vertical="center"/>
    </xf>
    <xf numFmtId="44" fontId="59" fillId="0" borderId="0" xfId="0" applyNumberFormat="1" applyFont="1" applyFill="1" applyBorder="1" applyAlignment="1">
      <alignment vertical="center"/>
    </xf>
    <xf numFmtId="0" fontId="55"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8" fillId="0" borderId="26" xfId="18" applyFont="1" applyBorder="1" applyAlignment="1">
      <alignment horizontal="center" vertical="center" wrapText="1"/>
    </xf>
    <xf numFmtId="3" fontId="38" fillId="0" borderId="26" xfId="18" applyNumberFormat="1" applyFont="1" applyBorder="1" applyAlignment="1">
      <alignment horizontal="center" vertical="center" wrapText="1"/>
    </xf>
    <xf numFmtId="9" fontId="38"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43" fontId="33" fillId="0" borderId="26" xfId="17" applyFont="1" applyFill="1" applyBorder="1" applyAlignment="1">
      <alignment horizontal="center" vertical="center" wrapText="1"/>
    </xf>
    <xf numFmtId="0" fontId="37"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6" fillId="0" borderId="26" xfId="0" applyFont="1" applyFill="1" applyBorder="1" applyAlignment="1">
      <alignment horizontal="center" vertical="center" wrapText="1"/>
    </xf>
    <xf numFmtId="0" fontId="61" fillId="0" borderId="26" xfId="18" applyFont="1" applyBorder="1" applyAlignment="1">
      <alignment horizontal="center" vertical="center" wrapText="1"/>
    </xf>
    <xf numFmtId="0" fontId="0" fillId="0" borderId="0" xfId="0"/>
    <xf numFmtId="0" fontId="51" fillId="11" borderId="0" xfId="10" applyNumberFormat="1" applyFont="1" applyFill="1" applyAlignment="1">
      <alignment horizontal="center" vertical="center"/>
    </xf>
    <xf numFmtId="0" fontId="62"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33" fillId="0" borderId="26" xfId="15"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8" fillId="0" borderId="26" xfId="18" applyNumberFormat="1" applyFont="1" applyBorder="1" applyAlignment="1">
      <alignment horizontal="center" vertical="center" wrapText="1"/>
    </xf>
    <xf numFmtId="43" fontId="38" fillId="0" borderId="26" xfId="17" applyNumberFormat="1" applyFont="1" applyBorder="1" applyAlignment="1">
      <alignment horizontal="center" vertical="center" wrapText="1"/>
    </xf>
    <xf numFmtId="43" fontId="38" fillId="0" borderId="26" xfId="17"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8" fillId="0" borderId="26" xfId="18" applyNumberFormat="1" applyFont="1" applyFill="1" applyBorder="1" applyAlignment="1">
      <alignment horizontal="center" vertical="center"/>
    </xf>
    <xf numFmtId="43" fontId="38"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1" fillId="2" borderId="0" xfId="10" applyNumberFormat="1" applyFont="1" applyFill="1" applyAlignment="1">
      <alignment horizontal="center" vertical="center"/>
    </xf>
    <xf numFmtId="0" fontId="56"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59" fillId="17" borderId="6" xfId="0" applyFont="1" applyFill="1" applyBorder="1" applyAlignment="1">
      <alignment vertical="center"/>
    </xf>
    <xf numFmtId="44" fontId="59" fillId="17" borderId="3" xfId="0" applyNumberFormat="1" applyFont="1" applyFill="1" applyBorder="1" applyAlignment="1">
      <alignment vertical="center"/>
    </xf>
    <xf numFmtId="172" fontId="41"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4" fillId="3" borderId="0" xfId="10" applyNumberFormat="1" applyFont="1" applyFill="1" applyAlignment="1">
      <alignment vertical="center"/>
    </xf>
    <xf numFmtId="43" fontId="0" fillId="3" borderId="0" xfId="0" applyNumberFormat="1" applyFill="1" applyAlignment="1">
      <alignment vertical="center"/>
    </xf>
    <xf numFmtId="43" fontId="44"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0" fillId="0" borderId="26" xfId="0"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0" borderId="26" xfId="18" applyFont="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5" fillId="0" borderId="0" xfId="18" applyFont="1" applyBorder="1" applyAlignment="1">
      <alignment horizontal="left" vertical="center"/>
    </xf>
    <xf numFmtId="0" fontId="38" fillId="0" borderId="0" xfId="18" applyFont="1" applyBorder="1" applyAlignment="1">
      <alignment vertical="center" wrapText="1"/>
    </xf>
    <xf numFmtId="0" fontId="68" fillId="2" borderId="0" xfId="18" applyFont="1" applyFill="1" applyBorder="1" applyAlignment="1">
      <alignment vertical="center"/>
    </xf>
    <xf numFmtId="0" fontId="69" fillId="0" borderId="0" xfId="18" applyFont="1" applyAlignment="1">
      <alignment vertical="top"/>
    </xf>
    <xf numFmtId="0" fontId="70" fillId="8" borderId="0" xfId="18" applyFont="1" applyFill="1" applyBorder="1" applyAlignment="1">
      <alignment vertical="top"/>
    </xf>
    <xf numFmtId="0" fontId="71" fillId="8" borderId="0" xfId="18" applyFont="1" applyFill="1" applyBorder="1" applyAlignment="1">
      <alignment vertical="top"/>
    </xf>
    <xf numFmtId="0" fontId="47" fillId="0" borderId="0" xfId="0" applyFont="1"/>
    <xf numFmtId="0" fontId="0" fillId="0" borderId="0" xfId="0" applyAlignment="1"/>
    <xf numFmtId="0" fontId="47" fillId="0" borderId="0" xfId="0" applyFont="1" applyAlignment="1"/>
    <xf numFmtId="0" fontId="47" fillId="0" borderId="0" xfId="0" applyFont="1" applyFill="1"/>
    <xf numFmtId="0" fontId="29" fillId="0" borderId="26" xfId="18" applyFont="1" applyFill="1" applyBorder="1" applyAlignment="1">
      <alignment horizontal="center" vertical="center" wrapText="1"/>
    </xf>
    <xf numFmtId="0" fontId="64" fillId="0" borderId="0" xfId="0" applyFont="1" applyFill="1" applyBorder="1" applyAlignment="1">
      <alignment horizontal="left" vertical="center"/>
    </xf>
    <xf numFmtId="44" fontId="0" fillId="0" borderId="0" xfId="0" applyNumberFormat="1" applyFill="1" applyBorder="1" applyAlignment="1">
      <alignment vertical="center"/>
    </xf>
    <xf numFmtId="0" fontId="68" fillId="0" borderId="0" xfId="18" applyFont="1" applyFill="1" applyBorder="1" applyAlignment="1">
      <alignment vertical="center"/>
    </xf>
    <xf numFmtId="0" fontId="26" fillId="0" borderId="0" xfId="18" applyFont="1" applyAlignment="1"/>
    <xf numFmtId="0" fontId="47" fillId="0" borderId="0" xfId="0" applyFont="1" applyFill="1" applyAlignment="1">
      <alignment wrapText="1"/>
    </xf>
    <xf numFmtId="0" fontId="0" fillId="0" borderId="0" xfId="0" applyAlignment="1">
      <alignment horizontal="center"/>
    </xf>
    <xf numFmtId="0" fontId="72" fillId="0" borderId="0" xfId="0" applyFont="1" applyAlignment="1">
      <alignment vertical="center"/>
    </xf>
    <xf numFmtId="0" fontId="73" fillId="2" borderId="0" xfId="0" applyFont="1" applyFill="1" applyBorder="1" applyAlignment="1">
      <alignment vertical="center"/>
    </xf>
    <xf numFmtId="0" fontId="73" fillId="2" borderId="0" xfId="18" applyFont="1" applyFill="1" applyBorder="1" applyAlignment="1">
      <alignment horizontal="left" vertical="center"/>
    </xf>
    <xf numFmtId="0" fontId="74" fillId="8" borderId="0" xfId="15" applyFont="1" applyFill="1" applyBorder="1" applyAlignment="1">
      <alignment vertical="center" wrapText="1"/>
    </xf>
    <xf numFmtId="0" fontId="74" fillId="8" borderId="0" xfId="15" applyFont="1" applyFill="1" applyBorder="1" applyAlignment="1">
      <alignment horizontal="center" vertical="center" wrapText="1"/>
    </xf>
    <xf numFmtId="0" fontId="77" fillId="19" borderId="26" xfId="0" applyFont="1" applyFill="1" applyBorder="1" applyAlignment="1" applyProtection="1">
      <alignment horizontal="center" vertical="center" wrapText="1"/>
      <protection locked="0"/>
    </xf>
    <xf numFmtId="0" fontId="29" fillId="0" borderId="26" xfId="18" applyFont="1" applyFill="1" applyBorder="1" applyAlignment="1">
      <alignment horizontal="center" vertical="center" wrapText="1"/>
    </xf>
    <xf numFmtId="0" fontId="79" fillId="0" borderId="26" xfId="18" applyFont="1" applyFill="1" applyBorder="1" applyAlignment="1">
      <alignment horizontal="center" vertical="center" wrapText="1"/>
    </xf>
    <xf numFmtId="0" fontId="38" fillId="0" borderId="26" xfId="18" applyFont="1" applyFill="1" applyBorder="1" applyAlignment="1">
      <alignment horizontal="center" vertical="center" wrapText="1"/>
    </xf>
    <xf numFmtId="174" fontId="38" fillId="0" borderId="26" xfId="18" applyNumberFormat="1" applyFont="1" applyFill="1" applyBorder="1" applyAlignment="1">
      <alignment horizontal="center" vertical="center" wrapText="1"/>
    </xf>
    <xf numFmtId="174" fontId="38" fillId="0" borderId="26" xfId="17" applyNumberFormat="1" applyFont="1" applyFill="1" applyBorder="1" applyAlignment="1">
      <alignment horizontal="center" vertical="center" wrapText="1"/>
    </xf>
    <xf numFmtId="43" fontId="38" fillId="0" borderId="26" xfId="18" applyNumberFormat="1" applyFont="1" applyFill="1" applyBorder="1" applyAlignment="1">
      <alignment horizontal="center" vertical="center" wrapText="1"/>
    </xf>
    <xf numFmtId="1" fontId="38" fillId="0" borderId="26" xfId="18" applyNumberFormat="1" applyFont="1" applyFill="1" applyBorder="1" applyAlignment="1">
      <alignment horizontal="center" vertical="center" wrapText="1"/>
    </xf>
    <xf numFmtId="0" fontId="83" fillId="8" borderId="0" xfId="18" applyFont="1" applyFill="1" applyBorder="1" applyAlignment="1">
      <alignment vertical="top"/>
    </xf>
    <xf numFmtId="9" fontId="38" fillId="0" borderId="26" xfId="18" applyNumberFormat="1" applyFont="1" applyFill="1" applyBorder="1" applyAlignment="1">
      <alignment horizontal="center" vertical="center" wrapText="1"/>
    </xf>
    <xf numFmtId="43" fontId="38" fillId="0" borderId="26" xfId="17" applyFont="1" applyFill="1" applyBorder="1" applyAlignment="1">
      <alignment horizontal="center" vertical="center" wrapText="1"/>
    </xf>
    <xf numFmtId="9" fontId="38" fillId="0" borderId="26" xfId="16" applyFont="1" applyFill="1" applyBorder="1" applyAlignment="1">
      <alignment horizontal="center" vertical="center" wrapText="1"/>
    </xf>
    <xf numFmtId="0" fontId="85" fillId="0" borderId="26" xfId="0" applyFont="1" applyFill="1" applyBorder="1" applyAlignment="1">
      <alignment horizontal="center" vertical="center" wrapText="1"/>
    </xf>
    <xf numFmtId="43" fontId="85" fillId="0" borderId="26" xfId="17" applyFont="1" applyFill="1" applyBorder="1" applyAlignment="1">
      <alignment horizontal="center" vertical="center" wrapText="1"/>
    </xf>
    <xf numFmtId="0" fontId="38" fillId="0" borderId="26" xfId="0" applyFont="1" applyFill="1" applyBorder="1" applyAlignment="1">
      <alignment horizontal="left" vertical="center" wrapText="1"/>
    </xf>
    <xf numFmtId="0" fontId="38" fillId="0" borderId="26" xfId="0" applyFont="1" applyFill="1" applyBorder="1" applyAlignment="1">
      <alignment horizontal="center" vertical="center" wrapText="1"/>
    </xf>
    <xf numFmtId="0" fontId="38" fillId="10" borderId="26" xfId="18" applyFont="1" applyFill="1" applyBorder="1" applyAlignment="1">
      <alignment vertical="top" wrapText="1"/>
    </xf>
    <xf numFmtId="43" fontId="38" fillId="10" borderId="26" xfId="17" applyFont="1" applyFill="1" applyBorder="1" applyAlignment="1">
      <alignment horizontal="right" wrapText="1"/>
    </xf>
    <xf numFmtId="0" fontId="38" fillId="10" borderId="36" xfId="18" applyFont="1" applyFill="1" applyBorder="1" applyAlignment="1">
      <alignment vertical="center"/>
    </xf>
    <xf numFmtId="0" fontId="38" fillId="10" borderId="16" xfId="18" applyFont="1" applyFill="1" applyBorder="1" applyAlignment="1">
      <alignment vertical="center"/>
    </xf>
    <xf numFmtId="0" fontId="38" fillId="10" borderId="37" xfId="18" applyFont="1" applyFill="1" applyBorder="1" applyAlignment="1">
      <alignment vertical="center"/>
    </xf>
    <xf numFmtId="0" fontId="86" fillId="10" borderId="16" xfId="18" applyFont="1" applyFill="1" applyBorder="1" applyAlignment="1">
      <alignment vertical="center"/>
    </xf>
    <xf numFmtId="0" fontId="86" fillId="10" borderId="37" xfId="18" applyFont="1" applyFill="1" applyBorder="1" applyAlignment="1">
      <alignment vertical="center"/>
    </xf>
    <xf numFmtId="0" fontId="38" fillId="0" borderId="30" xfId="0" applyFont="1" applyFill="1" applyBorder="1" applyAlignment="1">
      <alignment horizontal="left" vertical="center" wrapText="1"/>
    </xf>
    <xf numFmtId="0" fontId="38" fillId="0" borderId="26" xfId="18" applyFont="1" applyFill="1" applyBorder="1" applyAlignment="1">
      <alignment horizontal="left" vertical="center" wrapText="1"/>
    </xf>
    <xf numFmtId="0" fontId="4" fillId="0" borderId="0" xfId="0" applyFont="1" applyFill="1"/>
    <xf numFmtId="0" fontId="38" fillId="0" borderId="27" xfId="0" applyFont="1" applyFill="1" applyBorder="1" applyAlignment="1">
      <alignment horizontal="left" vertical="center" wrapText="1"/>
    </xf>
    <xf numFmtId="0" fontId="38" fillId="0" borderId="27" xfId="0" applyFont="1" applyFill="1" applyBorder="1" applyAlignment="1" applyProtection="1">
      <alignment horizontal="left" vertical="center" wrapText="1"/>
      <protection locked="0"/>
    </xf>
    <xf numFmtId="0" fontId="38" fillId="0" borderId="27" xfId="0" applyFont="1" applyFill="1" applyBorder="1" applyAlignment="1" applyProtection="1">
      <alignment horizontal="center" vertical="center" wrapText="1"/>
      <protection locked="0"/>
    </xf>
    <xf numFmtId="0" fontId="86" fillId="21" borderId="27" xfId="0" applyFont="1" applyFill="1" applyBorder="1" applyAlignment="1" applyProtection="1">
      <alignment horizontal="center" vertical="center" wrapText="1"/>
      <protection locked="0"/>
    </xf>
    <xf numFmtId="0" fontId="68" fillId="21" borderId="27" xfId="0" applyFont="1" applyFill="1" applyBorder="1" applyAlignment="1" applyProtection="1">
      <alignment horizontal="center" vertical="center" wrapText="1"/>
      <protection locked="0"/>
    </xf>
    <xf numFmtId="0" fontId="27" fillId="0" borderId="0" xfId="18" applyFont="1" applyFill="1" applyBorder="1" applyAlignment="1" applyProtection="1">
      <alignment vertical="top"/>
      <protection locked="0"/>
    </xf>
    <xf numFmtId="0" fontId="27" fillId="0" borderId="13" xfId="18" applyFont="1" applyFill="1" applyBorder="1" applyAlignment="1" applyProtection="1">
      <alignment vertical="top"/>
      <protection locked="0"/>
    </xf>
    <xf numFmtId="0" fontId="27" fillId="0" borderId="13" xfId="18" applyFont="1" applyFill="1" applyBorder="1" applyAlignment="1" applyProtection="1">
      <alignment horizontal="center" vertical="top"/>
      <protection locked="0"/>
    </xf>
    <xf numFmtId="0" fontId="25" fillId="0" borderId="0" xfId="18" applyFont="1" applyFill="1" applyBorder="1" applyAlignment="1">
      <alignment vertical="top"/>
    </xf>
    <xf numFmtId="0" fontId="25" fillId="0" borderId="0" xfId="18" applyFont="1" applyFill="1" applyBorder="1" applyAlignment="1">
      <alignment horizontal="center" vertical="top"/>
    </xf>
    <xf numFmtId="0" fontId="47" fillId="0" borderId="0" xfId="0" applyFont="1" applyAlignment="1">
      <alignment horizontal="center"/>
    </xf>
    <xf numFmtId="0" fontId="82" fillId="8" borderId="0" xfId="15" applyFont="1" applyFill="1" applyBorder="1" applyAlignment="1">
      <alignment vertical="center" wrapText="1"/>
    </xf>
    <xf numFmtId="0" fontId="82" fillId="8" borderId="0" xfId="15" applyFont="1" applyFill="1" applyBorder="1" applyAlignment="1">
      <alignment horizontal="center" vertical="center" wrapText="1"/>
    </xf>
    <xf numFmtId="0" fontId="87" fillId="0" borderId="0" xfId="0" applyFont="1" applyBorder="1"/>
    <xf numFmtId="0" fontId="82" fillId="8" borderId="0" xfId="15" applyFont="1" applyFill="1" applyBorder="1" applyAlignment="1">
      <alignment vertical="center"/>
    </xf>
    <xf numFmtId="0" fontId="38" fillId="0" borderId="26" xfId="0" applyFont="1" applyFill="1" applyBorder="1" applyAlignment="1" applyProtection="1">
      <alignment horizontal="center" vertical="center" wrapText="1"/>
      <protection locked="0"/>
    </xf>
    <xf numFmtId="0" fontId="38" fillId="27" borderId="26" xfId="0" applyFont="1" applyFill="1" applyBorder="1" applyAlignment="1">
      <alignment horizontal="left" vertical="center" wrapText="1"/>
    </xf>
    <xf numFmtId="0" fontId="38" fillId="27" borderId="26" xfId="0" applyFont="1" applyFill="1" applyBorder="1" applyAlignment="1">
      <alignment horizontal="center" vertical="center" wrapText="1"/>
    </xf>
    <xf numFmtId="9" fontId="38" fillId="27" borderId="26" xfId="16" applyFont="1" applyFill="1" applyBorder="1" applyAlignment="1">
      <alignment horizontal="center" vertical="center" wrapText="1"/>
    </xf>
    <xf numFmtId="1" fontId="38" fillId="27" borderId="26" xfId="0" applyNumberFormat="1" applyFont="1" applyFill="1" applyBorder="1" applyAlignment="1">
      <alignment horizontal="center" vertical="center" wrapText="1"/>
    </xf>
    <xf numFmtId="0" fontId="38" fillId="27" borderId="30" xfId="0" applyFont="1" applyFill="1" applyBorder="1" applyAlignment="1">
      <alignment horizontal="left" vertical="center" wrapText="1"/>
    </xf>
    <xf numFmtId="0" fontId="38" fillId="27" borderId="30" xfId="0" applyFont="1" applyFill="1" applyBorder="1" applyAlignment="1">
      <alignment horizontal="center" vertical="center" wrapText="1"/>
    </xf>
    <xf numFmtId="0" fontId="38" fillId="26" borderId="26" xfId="0" applyFont="1" applyFill="1" applyBorder="1" applyAlignment="1">
      <alignment horizontal="left" vertical="center" wrapText="1"/>
    </xf>
    <xf numFmtId="0" fontId="38" fillId="26" borderId="26" xfId="0" applyFont="1" applyFill="1" applyBorder="1" applyAlignment="1">
      <alignment horizontal="center" vertical="center" wrapText="1"/>
    </xf>
    <xf numFmtId="9" fontId="38" fillId="26" borderId="26" xfId="16" applyFont="1" applyFill="1" applyBorder="1" applyAlignment="1">
      <alignment horizontal="center" vertical="center" wrapText="1"/>
    </xf>
    <xf numFmtId="0" fontId="38" fillId="5" borderId="26" xfId="0" applyFont="1" applyFill="1" applyBorder="1" applyAlignment="1">
      <alignment horizontal="left" vertical="center" wrapText="1"/>
    </xf>
    <xf numFmtId="1" fontId="38" fillId="26" borderId="26" xfId="0" applyNumberFormat="1" applyFont="1" applyFill="1" applyBorder="1" applyAlignment="1">
      <alignment horizontal="center" vertical="center" wrapText="1"/>
    </xf>
    <xf numFmtId="172" fontId="38" fillId="26" borderId="26" xfId="18" applyNumberFormat="1" applyFont="1" applyFill="1" applyBorder="1" applyAlignment="1">
      <alignment horizontal="center" vertical="center" wrapText="1"/>
    </xf>
    <xf numFmtId="9" fontId="38" fillId="26" borderId="26" xfId="0" applyNumberFormat="1" applyFont="1" applyFill="1" applyBorder="1" applyAlignment="1">
      <alignment horizontal="center" vertical="center" wrapText="1"/>
    </xf>
    <xf numFmtId="1" fontId="38" fillId="24" borderId="26" xfId="18" applyNumberFormat="1" applyFont="1" applyFill="1" applyBorder="1" applyAlignment="1">
      <alignment horizontal="center" vertical="center" wrapText="1"/>
    </xf>
    <xf numFmtId="43" fontId="38" fillId="24" borderId="26" xfId="17" applyNumberFormat="1" applyFont="1" applyFill="1" applyBorder="1" applyAlignment="1">
      <alignment horizontal="center" vertical="center" wrapText="1"/>
    </xf>
    <xf numFmtId="0" fontId="38" fillId="5" borderId="26" xfId="0" applyFont="1" applyFill="1" applyBorder="1" applyAlignment="1">
      <alignment horizontal="center" vertical="center" wrapText="1"/>
    </xf>
    <xf numFmtId="1" fontId="38" fillId="5" borderId="26" xfId="0" applyNumberFormat="1" applyFont="1" applyFill="1" applyBorder="1" applyAlignment="1">
      <alignment horizontal="center" vertical="center" wrapText="1"/>
    </xf>
    <xf numFmtId="1" fontId="38" fillId="5" borderId="26" xfId="18" applyNumberFormat="1" applyFont="1" applyFill="1" applyBorder="1" applyAlignment="1">
      <alignment horizontal="center" vertical="center" wrapText="1"/>
    </xf>
    <xf numFmtId="43" fontId="38" fillId="5" borderId="26" xfId="17" applyNumberFormat="1" applyFont="1" applyFill="1" applyBorder="1" applyAlignment="1">
      <alignment horizontal="center" vertical="center" wrapText="1"/>
    </xf>
    <xf numFmtId="9" fontId="38" fillId="5" borderId="26" xfId="16" applyFont="1" applyFill="1" applyBorder="1" applyAlignment="1">
      <alignment horizontal="center" vertical="center" wrapText="1"/>
    </xf>
    <xf numFmtId="172" fontId="38" fillId="5" borderId="26" xfId="18" applyNumberFormat="1" applyFont="1" applyFill="1" applyBorder="1" applyAlignment="1">
      <alignment horizontal="center" vertical="center" wrapText="1"/>
    </xf>
    <xf numFmtId="0" fontId="38" fillId="4" borderId="27" xfId="0" applyFont="1" applyFill="1" applyBorder="1" applyAlignment="1" applyProtection="1">
      <alignment horizontal="left" vertical="center" wrapText="1"/>
      <protection locked="0"/>
    </xf>
    <xf numFmtId="0" fontId="38" fillId="4" borderId="27" xfId="0" applyFont="1" applyFill="1" applyBorder="1" applyAlignment="1" applyProtection="1">
      <alignment horizontal="center" vertical="center" wrapText="1"/>
      <protection locked="0"/>
    </xf>
    <xf numFmtId="9" fontId="38" fillId="4" borderId="26" xfId="16" applyFont="1" applyFill="1" applyBorder="1" applyAlignment="1">
      <alignment horizontal="center" vertical="center" wrapText="1"/>
    </xf>
    <xf numFmtId="43" fontId="38" fillId="4" borderId="26" xfId="17" applyNumberFormat="1" applyFont="1" applyFill="1" applyBorder="1" applyAlignment="1">
      <alignment horizontal="center" vertical="center" wrapText="1"/>
    </xf>
    <xf numFmtId="172" fontId="38" fillId="4" borderId="26" xfId="18" applyNumberFormat="1" applyFont="1" applyFill="1" applyBorder="1" applyAlignment="1">
      <alignment horizontal="center" vertical="center" wrapText="1"/>
    </xf>
    <xf numFmtId="0" fontId="79" fillId="4" borderId="26" xfId="18" applyFont="1" applyFill="1" applyBorder="1" applyAlignment="1">
      <alignment horizontal="center" vertical="center" wrapText="1"/>
    </xf>
    <xf numFmtId="0" fontId="38" fillId="4" borderId="26" xfId="0" applyFont="1" applyFill="1" applyBorder="1" applyAlignment="1" applyProtection="1">
      <alignment horizontal="center" vertical="center" wrapText="1"/>
      <protection locked="0"/>
    </xf>
    <xf numFmtId="0" fontId="38" fillId="4" borderId="26" xfId="0" applyFont="1" applyFill="1" applyBorder="1" applyAlignment="1">
      <alignment horizontal="left" vertical="center" wrapText="1"/>
    </xf>
    <xf numFmtId="0" fontId="38" fillId="4" borderId="26" xfId="0" applyFont="1" applyFill="1" applyBorder="1" applyAlignment="1">
      <alignment horizontal="center" vertical="center" wrapText="1"/>
    </xf>
    <xf numFmtId="9" fontId="38" fillId="4" borderId="26" xfId="0" applyNumberFormat="1" applyFont="1" applyFill="1" applyBorder="1" applyAlignment="1">
      <alignment horizontal="center" vertical="center" wrapText="1"/>
    </xf>
    <xf numFmtId="43" fontId="38" fillId="4" borderId="26" xfId="17" applyFont="1" applyFill="1" applyBorder="1" applyAlignment="1">
      <alignment horizontal="center" vertical="center" wrapText="1"/>
    </xf>
    <xf numFmtId="0" fontId="38" fillId="4" borderId="30" xfId="0" applyFont="1" applyFill="1" applyBorder="1" applyAlignment="1">
      <alignment horizontal="center" vertical="center" wrapText="1"/>
    </xf>
    <xf numFmtId="0" fontId="38" fillId="4" borderId="30" xfId="0" applyFont="1" applyFill="1" applyBorder="1" applyAlignment="1">
      <alignment horizontal="left" vertical="center" wrapText="1"/>
    </xf>
    <xf numFmtId="1" fontId="38" fillId="4" borderId="26" xfId="0" applyNumberFormat="1" applyFont="1" applyFill="1" applyBorder="1" applyAlignment="1">
      <alignment horizontal="center" vertical="center" wrapText="1"/>
    </xf>
    <xf numFmtId="1" fontId="38" fillId="4" borderId="26" xfId="18" applyNumberFormat="1" applyFont="1" applyFill="1" applyBorder="1" applyAlignment="1">
      <alignment horizontal="center" vertical="center" wrapText="1"/>
    </xf>
    <xf numFmtId="0" fontId="38" fillId="4" borderId="26" xfId="0" applyFont="1" applyFill="1" applyBorder="1" applyAlignment="1">
      <alignment horizontal="left" vertical="center"/>
    </xf>
    <xf numFmtId="49" fontId="38" fillId="4" borderId="26" xfId="0" applyNumberFormat="1" applyFont="1" applyFill="1" applyBorder="1" applyAlignment="1">
      <alignment horizontal="left" vertical="center" wrapText="1"/>
    </xf>
    <xf numFmtId="43" fontId="38" fillId="4" borderId="26" xfId="18" applyNumberFormat="1" applyFont="1" applyFill="1" applyBorder="1" applyAlignment="1">
      <alignment horizontal="center" vertical="center" wrapText="1"/>
    </xf>
    <xf numFmtId="44" fontId="38" fillId="4" borderId="26" xfId="10" applyFont="1" applyFill="1" applyBorder="1" applyAlignment="1">
      <alignment horizontal="center" vertical="center" wrapText="1"/>
    </xf>
    <xf numFmtId="0" fontId="38" fillId="4" borderId="27" xfId="0" applyFont="1" applyFill="1" applyBorder="1" applyAlignment="1">
      <alignment horizontal="left" vertical="center" wrapText="1"/>
    </xf>
    <xf numFmtId="0" fontId="38" fillId="4" borderId="27" xfId="0" applyFont="1" applyFill="1" applyBorder="1" applyAlignment="1">
      <alignment horizontal="center" vertical="center" wrapText="1"/>
    </xf>
    <xf numFmtId="1" fontId="38" fillId="4" borderId="27" xfId="0" applyNumberFormat="1" applyFont="1" applyFill="1" applyBorder="1" applyAlignment="1">
      <alignment horizontal="center" vertical="center" wrapText="1"/>
    </xf>
    <xf numFmtId="43" fontId="38" fillId="4" borderId="27" xfId="18" applyNumberFormat="1" applyFont="1" applyFill="1" applyBorder="1" applyAlignment="1">
      <alignment horizontal="center" vertical="center" wrapText="1"/>
    </xf>
    <xf numFmtId="0" fontId="79" fillId="4" borderId="26" xfId="18" applyFont="1" applyFill="1" applyBorder="1" applyAlignment="1">
      <alignment horizontal="left" vertical="center" wrapText="1"/>
    </xf>
    <xf numFmtId="0" fontId="38" fillId="4" borderId="26" xfId="18" applyFont="1" applyFill="1" applyBorder="1" applyAlignment="1">
      <alignment horizontal="left" vertical="center" wrapText="1"/>
    </xf>
    <xf numFmtId="0" fontId="38" fillId="4" borderId="26" xfId="18" applyFont="1" applyFill="1" applyBorder="1" applyAlignment="1">
      <alignment horizontal="center" vertical="center" wrapText="1"/>
    </xf>
    <xf numFmtId="9" fontId="38" fillId="4" borderId="26" xfId="18" applyNumberFormat="1" applyFont="1" applyFill="1" applyBorder="1" applyAlignment="1">
      <alignment horizontal="center" vertical="center" wrapText="1"/>
    </xf>
    <xf numFmtId="0" fontId="38" fillId="28" borderId="26" xfId="18" applyFont="1" applyFill="1" applyBorder="1" applyAlignment="1">
      <alignment horizontal="center" vertical="center" wrapText="1"/>
    </xf>
    <xf numFmtId="43" fontId="38" fillId="28" borderId="26" xfId="18" applyNumberFormat="1" applyFont="1" applyFill="1" applyBorder="1" applyAlignment="1">
      <alignment horizontal="center" vertical="center" wrapText="1"/>
    </xf>
    <xf numFmtId="9" fontId="38" fillId="28" borderId="26" xfId="18" applyNumberFormat="1" applyFont="1" applyFill="1" applyBorder="1" applyAlignment="1">
      <alignment horizontal="center" vertical="center" wrapText="1"/>
    </xf>
    <xf numFmtId="0" fontId="38" fillId="28" borderId="26" xfId="18" applyFont="1" applyFill="1" applyBorder="1" applyAlignment="1">
      <alignment horizontal="left" vertical="center" wrapText="1"/>
    </xf>
    <xf numFmtId="0" fontId="79" fillId="28" borderId="26" xfId="18" applyFont="1" applyFill="1" applyBorder="1" applyAlignment="1">
      <alignment horizontal="center" vertical="center" wrapText="1"/>
    </xf>
    <xf numFmtId="1" fontId="38" fillId="28" borderId="26" xfId="18" applyNumberFormat="1" applyFont="1" applyFill="1" applyBorder="1" applyAlignment="1">
      <alignment horizontal="center" vertical="center" wrapText="1"/>
    </xf>
    <xf numFmtId="0" fontId="38" fillId="5" borderId="26" xfId="18" applyFont="1" applyFill="1" applyBorder="1" applyAlignment="1">
      <alignment horizontal="center" vertical="center" wrapText="1"/>
    </xf>
    <xf numFmtId="43" fontId="38" fillId="5" borderId="26" xfId="18" applyNumberFormat="1" applyFont="1" applyFill="1" applyBorder="1" applyAlignment="1">
      <alignment horizontal="center" vertical="center" wrapText="1"/>
    </xf>
    <xf numFmtId="3" fontId="38" fillId="5" borderId="26" xfId="18" applyNumberFormat="1" applyFont="1" applyFill="1" applyBorder="1" applyAlignment="1">
      <alignment horizontal="center" vertical="center" wrapText="1"/>
    </xf>
    <xf numFmtId="9" fontId="38" fillId="5" borderId="26" xfId="18" applyNumberFormat="1" applyFont="1" applyFill="1" applyBorder="1" applyAlignment="1">
      <alignment horizontal="center" vertical="center" wrapText="1"/>
    </xf>
    <xf numFmtId="0" fontId="38" fillId="5" borderId="26" xfId="18" applyFont="1" applyFill="1" applyBorder="1" applyAlignment="1" applyProtection="1">
      <alignment horizontal="center" vertical="center" wrapText="1"/>
      <protection locked="0"/>
    </xf>
    <xf numFmtId="0" fontId="79" fillId="5" borderId="26" xfId="18" applyFont="1" applyFill="1" applyBorder="1" applyAlignment="1">
      <alignment horizontal="left" vertical="center" wrapText="1"/>
    </xf>
    <xf numFmtId="0" fontId="38" fillId="5" borderId="26" xfId="18" applyFont="1" applyFill="1" applyBorder="1" applyAlignment="1">
      <alignment horizontal="left" vertical="center" wrapText="1"/>
    </xf>
    <xf numFmtId="0" fontId="79" fillId="5" borderId="26" xfId="18" applyFont="1" applyFill="1" applyBorder="1" applyAlignment="1">
      <alignment horizontal="center" vertical="center" wrapText="1"/>
    </xf>
    <xf numFmtId="174" fontId="38" fillId="5" borderId="26" xfId="18" applyNumberFormat="1" applyFont="1" applyFill="1" applyBorder="1" applyAlignment="1">
      <alignment horizontal="center" vertical="center" wrapText="1"/>
    </xf>
    <xf numFmtId="174" fontId="38" fillId="5" borderId="26" xfId="17" applyNumberFormat="1" applyFont="1" applyFill="1" applyBorder="1" applyAlignment="1">
      <alignment horizontal="center" vertical="center" wrapText="1"/>
    </xf>
    <xf numFmtId="0" fontId="38" fillId="5" borderId="30" xfId="0" applyFont="1" applyFill="1" applyBorder="1" applyAlignment="1">
      <alignment horizontal="left" vertical="center" wrapText="1"/>
    </xf>
    <xf numFmtId="0" fontId="38" fillId="25" borderId="26" xfId="18" applyFont="1" applyFill="1" applyBorder="1" applyAlignment="1">
      <alignment horizontal="left" vertical="center" wrapText="1"/>
    </xf>
    <xf numFmtId="0" fontId="38" fillId="25" borderId="26" xfId="18" applyFont="1" applyFill="1" applyBorder="1" applyAlignment="1">
      <alignment horizontal="center" vertical="center" wrapText="1"/>
    </xf>
    <xf numFmtId="9" fontId="38" fillId="25" borderId="26" xfId="18" applyNumberFormat="1" applyFont="1" applyFill="1" applyBorder="1" applyAlignment="1">
      <alignment horizontal="center" vertical="center" wrapText="1"/>
    </xf>
    <xf numFmtId="43" fontId="38" fillId="25" borderId="26" xfId="17" applyFont="1" applyFill="1" applyBorder="1" applyAlignment="1">
      <alignment horizontal="center" vertical="center" wrapText="1"/>
    </xf>
    <xf numFmtId="9" fontId="38" fillId="25" borderId="26" xfId="16" applyFont="1" applyFill="1" applyBorder="1" applyAlignment="1">
      <alignment horizontal="center" vertical="center" wrapText="1"/>
    </xf>
    <xf numFmtId="9" fontId="38" fillId="28" borderId="26" xfId="16" applyFont="1" applyFill="1" applyBorder="1" applyAlignment="1">
      <alignment horizontal="center" vertical="center" wrapText="1"/>
    </xf>
    <xf numFmtId="1" fontId="38" fillId="28" borderId="26" xfId="16" applyNumberFormat="1" applyFont="1" applyFill="1" applyBorder="1" applyAlignment="1">
      <alignment horizontal="center" vertical="center" wrapText="1"/>
    </xf>
    <xf numFmtId="0" fontId="79" fillId="25" borderId="26" xfId="18" applyFont="1" applyFill="1" applyBorder="1" applyAlignment="1">
      <alignment horizontal="center" vertical="center" wrapText="1"/>
    </xf>
    <xf numFmtId="0" fontId="85" fillId="4" borderId="26" xfId="0" applyFont="1" applyFill="1" applyBorder="1" applyAlignment="1">
      <alignment horizontal="center" vertical="center" wrapText="1"/>
    </xf>
    <xf numFmtId="0" fontId="85" fillId="4" borderId="26" xfId="0" applyFont="1" applyFill="1" applyBorder="1" applyAlignment="1">
      <alignment horizontal="left" vertical="center" wrapText="1"/>
    </xf>
    <xf numFmtId="9" fontId="85" fillId="4" borderId="26" xfId="16" applyFont="1" applyFill="1" applyBorder="1" applyAlignment="1">
      <alignment horizontal="center" vertical="center" wrapText="1"/>
    </xf>
    <xf numFmtId="43" fontId="85" fillId="4" borderId="26" xfId="17" applyFont="1" applyFill="1" applyBorder="1" applyAlignment="1">
      <alignment horizontal="center" vertical="center" wrapText="1"/>
    </xf>
    <xf numFmtId="9" fontId="85" fillId="4" borderId="26" xfId="16" applyFont="1" applyFill="1" applyBorder="1" applyAlignment="1">
      <alignment horizontal="center" vertical="center"/>
    </xf>
    <xf numFmtId="43" fontId="85" fillId="4" borderId="26" xfId="17" applyFont="1" applyFill="1" applyBorder="1" applyAlignment="1">
      <alignment horizontal="center" vertical="center"/>
    </xf>
    <xf numFmtId="9" fontId="38" fillId="4" borderId="26" xfId="16" applyFont="1" applyFill="1" applyBorder="1" applyAlignment="1">
      <alignment horizontal="center" vertical="center"/>
    </xf>
    <xf numFmtId="0" fontId="85" fillId="24" borderId="26" xfId="0" applyFont="1" applyFill="1" applyBorder="1" applyAlignment="1">
      <alignment horizontal="left" vertical="center" wrapText="1"/>
    </xf>
    <xf numFmtId="1" fontId="85" fillId="24" borderId="26" xfId="0" applyNumberFormat="1" applyFont="1" applyFill="1" applyBorder="1" applyAlignment="1">
      <alignment horizontal="center" vertical="center" wrapText="1"/>
    </xf>
    <xf numFmtId="43" fontId="85" fillId="24" borderId="26" xfId="17" applyFont="1" applyFill="1" applyBorder="1" applyAlignment="1">
      <alignment horizontal="center" vertical="center" wrapText="1"/>
    </xf>
    <xf numFmtId="0" fontId="85" fillId="24" borderId="26" xfId="0" applyFont="1" applyFill="1" applyBorder="1" applyAlignment="1">
      <alignment horizontal="center" vertical="center" wrapText="1"/>
    </xf>
    <xf numFmtId="0" fontId="85" fillId="28" borderId="26" xfId="0" applyFont="1" applyFill="1" applyBorder="1" applyAlignment="1">
      <alignment horizontal="left" vertical="center" wrapText="1"/>
    </xf>
    <xf numFmtId="1" fontId="85" fillId="28" borderId="26" xfId="0" applyNumberFormat="1" applyFont="1" applyFill="1" applyBorder="1" applyAlignment="1">
      <alignment horizontal="center" vertical="center" wrapText="1"/>
    </xf>
    <xf numFmtId="0" fontId="85" fillId="28" borderId="26" xfId="0" applyFont="1" applyFill="1" applyBorder="1" applyAlignment="1">
      <alignment horizontal="center" vertical="center" wrapText="1"/>
    </xf>
    <xf numFmtId="9" fontId="85" fillId="28" borderId="26" xfId="16" applyFont="1" applyFill="1" applyBorder="1" applyAlignment="1">
      <alignment horizontal="center" vertical="center" wrapText="1"/>
    </xf>
    <xf numFmtId="0" fontId="85" fillId="25" borderId="26" xfId="0" applyFont="1" applyFill="1" applyBorder="1" applyAlignment="1">
      <alignment vertical="center" wrapText="1"/>
    </xf>
    <xf numFmtId="0" fontId="85" fillId="25" borderId="26" xfId="0" applyFont="1" applyFill="1" applyBorder="1" applyAlignment="1">
      <alignment horizontal="center" vertical="center" wrapText="1"/>
    </xf>
    <xf numFmtId="0" fontId="85" fillId="25" borderId="26" xfId="0" applyFont="1" applyFill="1" applyBorder="1" applyAlignment="1">
      <alignment horizontal="left" vertical="center" wrapText="1"/>
    </xf>
    <xf numFmtId="9" fontId="85" fillId="25" borderId="26" xfId="16" applyFont="1" applyFill="1" applyBorder="1" applyAlignment="1">
      <alignment horizontal="center" vertical="center" wrapText="1"/>
    </xf>
    <xf numFmtId="43" fontId="85" fillId="25" borderId="26" xfId="17" applyFont="1" applyFill="1" applyBorder="1" applyAlignment="1">
      <alignment horizontal="center" vertical="center" wrapText="1"/>
    </xf>
    <xf numFmtId="43" fontId="38" fillId="25" borderId="26" xfId="17" applyNumberFormat="1" applyFont="1" applyFill="1" applyBorder="1" applyAlignment="1">
      <alignment horizontal="center" vertical="center" wrapText="1"/>
    </xf>
    <xf numFmtId="0" fontId="79" fillId="25" borderId="26" xfId="18" applyFont="1" applyFill="1" applyBorder="1" applyAlignment="1">
      <alignment horizontal="left" vertical="center" wrapText="1"/>
    </xf>
    <xf numFmtId="0" fontId="88" fillId="0" borderId="0" xfId="18" applyFont="1" applyAlignment="1">
      <alignment vertical="center" wrapText="1"/>
    </xf>
    <xf numFmtId="0" fontId="74" fillId="8" borderId="0" xfId="18" applyFont="1" applyFill="1" applyBorder="1" applyAlignment="1">
      <alignment vertical="center"/>
    </xf>
    <xf numFmtId="0" fontId="88" fillId="0" borderId="0" xfId="18" applyFont="1" applyFill="1" applyAlignment="1">
      <alignment vertical="center" wrapText="1"/>
    </xf>
    <xf numFmtId="0" fontId="83" fillId="8" borderId="0" xfId="18" applyFont="1" applyFill="1" applyBorder="1" applyAlignment="1">
      <alignment vertical="center"/>
    </xf>
    <xf numFmtId="43" fontId="83" fillId="8" borderId="0" xfId="18" applyNumberFormat="1" applyFon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86" fillId="20" borderId="44" xfId="0" applyFont="1" applyFill="1" applyBorder="1" applyAlignment="1">
      <alignment horizontal="center" vertical="center" wrapText="1"/>
    </xf>
    <xf numFmtId="0" fontId="86" fillId="20" borderId="28" xfId="0" applyFont="1" applyFill="1" applyBorder="1" applyAlignment="1">
      <alignment horizontal="center" vertical="center" wrapText="1"/>
    </xf>
    <xf numFmtId="0" fontId="86" fillId="21" borderId="26" xfId="0" applyFont="1" applyFill="1" applyBorder="1" applyAlignment="1" applyProtection="1">
      <alignment horizontal="center" vertical="center" wrapText="1"/>
      <protection locked="0"/>
    </xf>
    <xf numFmtId="0" fontId="86" fillId="20" borderId="27" xfId="0" applyFont="1" applyFill="1" applyBorder="1" applyAlignment="1">
      <alignment horizontal="center" vertical="center" wrapText="1"/>
    </xf>
    <xf numFmtId="0" fontId="79" fillId="0" borderId="26" xfId="18" applyFont="1" applyBorder="1" applyAlignment="1">
      <alignment horizontal="center" vertical="center" wrapText="1"/>
    </xf>
    <xf numFmtId="1" fontId="38" fillId="0" borderId="26" xfId="18" applyNumberFormat="1" applyFont="1" applyBorder="1" applyAlignment="1">
      <alignment horizontal="center" vertical="center" wrapText="1"/>
    </xf>
    <xf numFmtId="4" fontId="38" fillId="0" borderId="26" xfId="18" applyNumberFormat="1" applyFont="1" applyBorder="1" applyAlignment="1">
      <alignment horizontal="center" vertical="center" wrapText="1"/>
    </xf>
    <xf numFmtId="43" fontId="38" fillId="0" borderId="26" xfId="17" applyFont="1" applyBorder="1" applyAlignment="1">
      <alignment horizontal="center" vertical="center" wrapText="1"/>
    </xf>
    <xf numFmtId="175" fontId="38" fillId="4" borderId="26" xfId="18" applyNumberFormat="1" applyFont="1" applyFill="1" applyBorder="1" applyAlignment="1">
      <alignment horizontal="center" vertical="center" wrapText="1"/>
    </xf>
    <xf numFmtId="175" fontId="38" fillId="4" borderId="26" xfId="17" applyNumberFormat="1" applyFont="1" applyFill="1" applyBorder="1" applyAlignment="1">
      <alignment horizontal="center" vertical="center" wrapText="1"/>
    </xf>
    <xf numFmtId="0" fontId="38" fillId="2" borderId="26" xfId="18" applyFont="1" applyFill="1" applyBorder="1" applyAlignment="1">
      <alignment horizontal="center" vertical="center" wrapText="1"/>
    </xf>
    <xf numFmtId="8" fontId="38" fillId="0" borderId="26" xfId="18" applyNumberFormat="1" applyFont="1" applyBorder="1" applyAlignment="1">
      <alignment horizontal="center" vertical="center" wrapText="1"/>
    </xf>
    <xf numFmtId="9" fontId="38" fillId="0" borderId="26" xfId="16" applyFont="1" applyBorder="1" applyAlignment="1">
      <alignment horizontal="center" vertical="center" wrapText="1"/>
    </xf>
    <xf numFmtId="0" fontId="83" fillId="10" borderId="37" xfId="18" applyFont="1" applyFill="1" applyBorder="1" applyAlignment="1">
      <alignment vertical="center"/>
    </xf>
    <xf numFmtId="0" fontId="83" fillId="10" borderId="16" xfId="18" applyFont="1" applyFill="1" applyBorder="1" applyAlignment="1">
      <alignment vertical="center"/>
    </xf>
    <xf numFmtId="0" fontId="83" fillId="10" borderId="36" xfId="18" applyFont="1" applyFill="1" applyBorder="1" applyAlignment="1">
      <alignment vertical="center"/>
    </xf>
    <xf numFmtId="43" fontId="38" fillId="10" borderId="26" xfId="18" applyNumberFormat="1" applyFont="1" applyFill="1" applyBorder="1" applyAlignment="1">
      <alignment vertical="center" wrapText="1"/>
    </xf>
    <xf numFmtId="0" fontId="38" fillId="10" borderId="26" xfId="18" applyFont="1" applyFill="1" applyBorder="1" applyAlignment="1">
      <alignment vertical="center" wrapText="1"/>
    </xf>
    <xf numFmtId="0" fontId="38" fillId="0" borderId="26" xfId="18" applyFont="1" applyBorder="1" applyAlignment="1">
      <alignment horizontal="left" vertical="center" wrapText="1"/>
    </xf>
    <xf numFmtId="0" fontId="38" fillId="0" borderId="26" xfId="18" applyFont="1" applyBorder="1" applyAlignment="1">
      <alignment vertical="center" wrapText="1"/>
    </xf>
    <xf numFmtId="0" fontId="16" fillId="4" borderId="26" xfId="18" applyFont="1" applyFill="1" applyBorder="1" applyAlignment="1">
      <alignment horizontal="center" vertical="center" wrapText="1"/>
    </xf>
    <xf numFmtId="0" fontId="74" fillId="8" borderId="0" xfId="18" applyFont="1" applyFill="1" applyBorder="1" applyAlignment="1">
      <alignment vertical="top"/>
    </xf>
    <xf numFmtId="0" fontId="89" fillId="8" borderId="13" xfId="18" applyFont="1" applyFill="1" applyBorder="1" applyAlignment="1">
      <alignment vertical="top"/>
    </xf>
    <xf numFmtId="0" fontId="90" fillId="8" borderId="13" xfId="18" applyFont="1" applyFill="1" applyBorder="1" applyAlignment="1">
      <alignment horizontal="center" vertical="center" wrapText="1"/>
    </xf>
    <xf numFmtId="0" fontId="92" fillId="19" borderId="26" xfId="0" applyFont="1" applyFill="1" applyBorder="1" applyAlignment="1" applyProtection="1">
      <alignment horizontal="center" vertical="center" wrapText="1"/>
      <protection locked="0"/>
    </xf>
    <xf numFmtId="0" fontId="90" fillId="20" borderId="28" xfId="0" applyFont="1" applyFill="1" applyBorder="1" applyAlignment="1">
      <alignment horizontal="center" vertical="center" wrapText="1"/>
    </xf>
    <xf numFmtId="0" fontId="83" fillId="21" borderId="27" xfId="0" applyFont="1" applyFill="1" applyBorder="1" applyAlignment="1" applyProtection="1">
      <alignment horizontal="center" vertical="center" wrapText="1"/>
      <protection locked="0"/>
    </xf>
    <xf numFmtId="0" fontId="91" fillId="21" borderId="27" xfId="0" applyFont="1" applyFill="1" applyBorder="1" applyAlignment="1" applyProtection="1">
      <alignment horizontal="center" vertical="center" wrapText="1"/>
      <protection locked="0"/>
    </xf>
    <xf numFmtId="0" fontId="89" fillId="21" borderId="26" xfId="0" applyFont="1" applyFill="1" applyBorder="1" applyAlignment="1" applyProtection="1">
      <alignment horizontal="center" vertical="center" wrapText="1"/>
      <protection locked="0"/>
    </xf>
    <xf numFmtId="0" fontId="90" fillId="20" borderId="27" xfId="0" applyFont="1" applyFill="1" applyBorder="1" applyAlignment="1">
      <alignment horizontal="center" vertical="center" wrapText="1"/>
    </xf>
    <xf numFmtId="0" fontId="89" fillId="21" borderId="27" xfId="0" applyFont="1" applyFill="1" applyBorder="1" applyAlignment="1" applyProtection="1">
      <alignment horizontal="center" vertical="center" wrapText="1"/>
      <protection locked="0"/>
    </xf>
    <xf numFmtId="43" fontId="38" fillId="10" borderId="26" xfId="18" applyNumberFormat="1" applyFont="1" applyFill="1" applyBorder="1" applyAlignment="1">
      <alignment vertical="top" wrapText="1"/>
    </xf>
    <xf numFmtId="0" fontId="8" fillId="0" borderId="0" xfId="18" applyFont="1" applyAlignment="1">
      <alignment vertical="top"/>
    </xf>
    <xf numFmtId="0" fontId="90" fillId="20" borderId="44" xfId="0" applyFont="1" applyFill="1" applyBorder="1" applyAlignment="1">
      <alignment horizontal="center" vertical="center" wrapText="1"/>
    </xf>
    <xf numFmtId="0" fontId="72" fillId="0" borderId="0" xfId="0" applyFont="1"/>
    <xf numFmtId="0" fontId="73" fillId="0" borderId="0" xfId="0" applyFont="1"/>
    <xf numFmtId="43" fontId="72" fillId="0" borderId="0" xfId="17" applyFont="1"/>
    <xf numFmtId="0" fontId="93" fillId="0" borderId="0" xfId="0" applyFont="1"/>
    <xf numFmtId="43" fontId="74" fillId="8" borderId="0" xfId="18" applyNumberFormat="1" applyFont="1" applyFill="1" applyBorder="1" applyAlignment="1">
      <alignment vertical="top"/>
    </xf>
    <xf numFmtId="0" fontId="94" fillId="0" borderId="0" xfId="0" applyFont="1"/>
    <xf numFmtId="0" fontId="90" fillId="9" borderId="13" xfId="18" applyFont="1" applyFill="1" applyBorder="1" applyAlignment="1" applyProtection="1">
      <alignment vertical="center"/>
      <protection locked="0"/>
    </xf>
    <xf numFmtId="0" fontId="90" fillId="9" borderId="13" xfId="18" applyFont="1" applyFill="1" applyBorder="1" applyAlignment="1" applyProtection="1">
      <alignment vertical="top"/>
      <protection locked="0"/>
    </xf>
    <xf numFmtId="43" fontId="90" fillId="9" borderId="13" xfId="18" applyNumberFormat="1" applyFont="1" applyFill="1" applyBorder="1" applyAlignment="1" applyProtection="1">
      <alignment vertical="top"/>
      <protection locked="0"/>
    </xf>
    <xf numFmtId="43" fontId="38" fillId="2" borderId="26" xfId="17" applyFont="1" applyFill="1" applyBorder="1" applyAlignment="1">
      <alignment horizontal="center" vertical="center" wrapText="1"/>
    </xf>
    <xf numFmtId="43" fontId="38" fillId="2" borderId="26" xfId="18" applyNumberFormat="1" applyFont="1" applyFill="1" applyBorder="1" applyAlignment="1">
      <alignment horizontal="center" vertical="center" wrapText="1"/>
    </xf>
    <xf numFmtId="43" fontId="38" fillId="2" borderId="26" xfId="17" applyNumberFormat="1" applyFont="1" applyFill="1" applyBorder="1" applyAlignment="1">
      <alignment horizontal="center" vertical="center" wrapText="1"/>
    </xf>
    <xf numFmtId="0" fontId="85" fillId="2" borderId="26" xfId="0" applyFont="1" applyFill="1" applyBorder="1" applyAlignment="1">
      <alignment horizontal="center" vertical="center" wrapText="1"/>
    </xf>
    <xf numFmtId="0" fontId="85" fillId="0" borderId="26" xfId="0" applyFont="1" applyBorder="1" applyAlignment="1">
      <alignment horizontal="center" vertical="center" wrapText="1"/>
    </xf>
    <xf numFmtId="43" fontId="95" fillId="25" borderId="26" xfId="17" applyFont="1" applyFill="1" applyBorder="1" applyAlignment="1">
      <alignment horizontal="center" vertical="center" wrapText="1"/>
    </xf>
    <xf numFmtId="43" fontId="38" fillId="25" borderId="26" xfId="18" applyNumberFormat="1" applyFont="1" applyFill="1" applyBorder="1" applyAlignment="1">
      <alignment horizontal="center" vertical="center" wrapText="1"/>
    </xf>
    <xf numFmtId="43" fontId="95" fillId="25" borderId="26" xfId="17"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8" fillId="0" borderId="26" xfId="16" applyNumberFormat="1" applyFont="1" applyBorder="1" applyAlignment="1">
      <alignment horizontal="center" vertical="center" wrapText="1"/>
    </xf>
    <xf numFmtId="43" fontId="38" fillId="10" borderId="26" xfId="18" applyNumberFormat="1" applyFont="1" applyFill="1" applyBorder="1" applyAlignment="1">
      <alignment horizontal="right" vertical="top" wrapText="1"/>
    </xf>
    <xf numFmtId="43" fontId="38" fillId="10" borderId="26" xfId="17" applyNumberFormat="1" applyFont="1" applyFill="1" applyBorder="1" applyAlignment="1">
      <alignment horizontal="right" vertical="top" wrapText="1"/>
    </xf>
    <xf numFmtId="175" fontId="84" fillId="28" borderId="26" xfId="17" applyNumberFormat="1" applyFont="1" applyFill="1" applyBorder="1" applyAlignment="1">
      <alignment horizontal="center" vertical="center" wrapText="1"/>
    </xf>
    <xf numFmtId="175" fontId="95" fillId="28" borderId="26" xfId="17" applyNumberFormat="1" applyFont="1" applyFill="1" applyBorder="1" applyAlignment="1">
      <alignment horizontal="center" vertical="center" wrapText="1"/>
    </xf>
    <xf numFmtId="175" fontId="84" fillId="25" borderId="26" xfId="17" applyNumberFormat="1" applyFont="1" applyFill="1" applyBorder="1" applyAlignment="1">
      <alignment horizontal="center" vertical="center" wrapText="1"/>
    </xf>
    <xf numFmtId="175" fontId="38" fillId="28" borderId="26" xfId="17" applyNumberFormat="1" applyFont="1" applyFill="1" applyBorder="1" applyAlignment="1">
      <alignment horizontal="center" vertical="center" wrapText="1"/>
    </xf>
    <xf numFmtId="175" fontId="38" fillId="25" borderId="26" xfId="17" applyNumberFormat="1" applyFont="1" applyFill="1" applyBorder="1" applyAlignment="1">
      <alignment horizontal="center" vertical="center" wrapText="1"/>
    </xf>
    <xf numFmtId="43" fontId="38" fillId="4" borderId="26" xfId="16" applyNumberFormat="1" applyFont="1" applyFill="1" applyBorder="1" applyAlignment="1">
      <alignment horizontal="center" vertical="center" wrapText="1"/>
    </xf>
    <xf numFmtId="10" fontId="38" fillId="4" borderId="26" xfId="18" applyNumberFormat="1" applyFont="1" applyFill="1" applyBorder="1" applyAlignment="1">
      <alignment horizontal="center" vertical="center" wrapText="1"/>
    </xf>
    <xf numFmtId="43" fontId="38" fillId="10" borderId="26" xfId="18" applyNumberFormat="1" applyFont="1" applyFill="1" applyBorder="1" applyAlignment="1">
      <alignment horizontal="right" wrapText="1"/>
    </xf>
    <xf numFmtId="43" fontId="38" fillId="10" borderId="26" xfId="17" applyNumberFormat="1" applyFont="1" applyFill="1" applyBorder="1" applyAlignment="1">
      <alignment horizontal="right" wrapText="1"/>
    </xf>
    <xf numFmtId="0" fontId="16" fillId="4" borderId="27" xfId="18" applyFont="1" applyFill="1" applyBorder="1" applyAlignment="1">
      <alignment horizontal="center" vertical="center" wrapText="1"/>
    </xf>
    <xf numFmtId="0" fontId="16" fillId="4" borderId="26" xfId="18" applyFont="1" applyFill="1" applyBorder="1" applyAlignment="1">
      <alignment horizontal="left" vertical="center" wrapText="1"/>
    </xf>
    <xf numFmtId="0" fontId="88" fillId="0" borderId="0" xfId="18" applyFont="1" applyAlignment="1">
      <alignment wrapText="1"/>
    </xf>
    <xf numFmtId="0" fontId="74" fillId="8" borderId="0" xfId="18" applyFont="1" applyFill="1" applyBorder="1" applyAlignment="1"/>
    <xf numFmtId="0" fontId="73" fillId="0" borderId="0" xfId="0" applyFont="1" applyAlignment="1"/>
    <xf numFmtId="0" fontId="88" fillId="0" borderId="0" xfId="18" applyFont="1" applyAlignment="1"/>
    <xf numFmtId="0" fontId="94" fillId="0" borderId="0" xfId="18" applyFont="1" applyAlignment="1">
      <alignment wrapText="1"/>
    </xf>
    <xf numFmtId="9" fontId="85" fillId="4" borderId="26" xfId="0" applyNumberFormat="1" applyFont="1" applyFill="1" applyBorder="1" applyAlignment="1">
      <alignment horizontal="center" vertical="center" wrapText="1"/>
    </xf>
    <xf numFmtId="9" fontId="85" fillId="0" borderId="26" xfId="0" applyNumberFormat="1" applyFont="1" applyFill="1" applyBorder="1" applyAlignment="1">
      <alignment horizontal="center" vertical="center" wrapText="1"/>
    </xf>
    <xf numFmtId="0" fontId="83" fillId="10" borderId="37" xfId="18" applyFont="1" applyFill="1" applyBorder="1" applyAlignment="1">
      <alignment vertical="top"/>
    </xf>
    <xf numFmtId="0" fontId="83" fillId="10" borderId="16" xfId="18" applyFont="1" applyFill="1" applyBorder="1" applyAlignment="1">
      <alignment vertical="top"/>
    </xf>
    <xf numFmtId="0" fontId="83" fillId="10" borderId="36" xfId="18" applyFont="1" applyFill="1" applyBorder="1" applyAlignment="1">
      <alignment vertical="top"/>
    </xf>
    <xf numFmtId="43" fontId="38" fillId="10" borderId="26" xfId="17" applyFont="1" applyFill="1" applyBorder="1" applyAlignment="1">
      <alignment vertical="top" wrapText="1"/>
    </xf>
    <xf numFmtId="0" fontId="83" fillId="10" borderId="26" xfId="18" applyFont="1" applyFill="1" applyBorder="1" applyAlignment="1">
      <alignment vertical="top" wrapText="1"/>
    </xf>
    <xf numFmtId="175" fontId="85" fillId="4" borderId="26" xfId="17" applyNumberFormat="1" applyFont="1" applyFill="1" applyBorder="1" applyAlignment="1">
      <alignment horizontal="center" vertical="center" wrapText="1"/>
    </xf>
    <xf numFmtId="0" fontId="85" fillId="4" borderId="26" xfId="0" applyFont="1" applyFill="1" applyBorder="1" applyAlignment="1">
      <alignment horizontal="center" vertical="center"/>
    </xf>
    <xf numFmtId="43" fontId="38" fillId="4" borderId="26" xfId="15" applyNumberFormat="1" applyFont="1" applyFill="1" applyBorder="1" applyAlignment="1">
      <alignment horizontal="center" vertical="center" wrapText="1"/>
    </xf>
    <xf numFmtId="0" fontId="79" fillId="4" borderId="26" xfId="15" applyFont="1" applyFill="1" applyBorder="1" applyAlignment="1">
      <alignment horizontal="center" vertical="center" wrapText="1"/>
    </xf>
    <xf numFmtId="9" fontId="85" fillId="4" borderId="26" xfId="0" applyNumberFormat="1" applyFont="1" applyFill="1" applyBorder="1" applyAlignment="1">
      <alignment horizontal="center" vertical="center"/>
    </xf>
    <xf numFmtId="0" fontId="83" fillId="10" borderId="26" xfId="15" applyFont="1" applyFill="1" applyBorder="1" applyAlignment="1">
      <alignment horizontal="left" vertical="top"/>
    </xf>
    <xf numFmtId="0" fontId="83" fillId="10" borderId="26" xfId="15" applyFont="1" applyFill="1" applyBorder="1" applyAlignment="1">
      <alignment horizontal="left" vertical="top" wrapText="1"/>
    </xf>
    <xf numFmtId="0" fontId="38" fillId="10" borderId="26" xfId="15" applyFont="1" applyFill="1" applyBorder="1" applyAlignment="1">
      <alignment horizontal="right" vertical="top" wrapText="1"/>
    </xf>
    <xf numFmtId="43" fontId="38" fillId="10" borderId="26" xfId="17" applyFont="1" applyFill="1" applyBorder="1" applyAlignment="1">
      <alignment horizontal="right" vertical="top" wrapText="1"/>
    </xf>
    <xf numFmtId="0" fontId="38" fillId="10" borderId="26" xfId="15" applyFont="1" applyFill="1" applyBorder="1" applyAlignment="1">
      <alignment vertical="top" wrapText="1"/>
    </xf>
    <xf numFmtId="0" fontId="85" fillId="0" borderId="0" xfId="0" applyFont="1"/>
    <xf numFmtId="0" fontId="83" fillId="8" borderId="0" xfId="15" applyFont="1" applyFill="1" applyBorder="1" applyAlignment="1">
      <alignment horizontal="center" vertical="top" wrapText="1"/>
    </xf>
    <xf numFmtId="0" fontId="68" fillId="0" borderId="0" xfId="0" applyFont="1"/>
    <xf numFmtId="0" fontId="83" fillId="8" borderId="0" xfId="15" applyFont="1" applyFill="1" applyBorder="1" applyAlignment="1">
      <alignment horizontal="left" vertical="center"/>
    </xf>
    <xf numFmtId="43" fontId="85" fillId="0" borderId="0" xfId="17" applyFont="1"/>
    <xf numFmtId="0" fontId="95" fillId="0" borderId="0" xfId="0" applyFont="1"/>
    <xf numFmtId="0" fontId="91" fillId="19" borderId="26" xfId="0" applyFont="1" applyFill="1" applyBorder="1" applyAlignment="1" applyProtection="1">
      <alignment horizontal="center" vertical="center" wrapText="1"/>
      <protection locked="0"/>
    </xf>
    <xf numFmtId="0" fontId="83" fillId="20" borderId="44" xfId="0" applyFont="1" applyFill="1" applyBorder="1" applyAlignment="1">
      <alignment horizontal="center" vertical="center" wrapText="1"/>
    </xf>
    <xf numFmtId="0" fontId="83" fillId="20" borderId="28" xfId="0" applyFont="1" applyFill="1" applyBorder="1" applyAlignment="1">
      <alignment horizontal="center" vertical="center" wrapText="1"/>
    </xf>
    <xf numFmtId="0" fontId="83" fillId="21" borderId="26" xfId="0" applyFont="1" applyFill="1" applyBorder="1" applyAlignment="1" applyProtection="1">
      <alignment horizontal="center" vertical="center" wrapText="1"/>
      <protection locked="0"/>
    </xf>
    <xf numFmtId="0" fontId="83" fillId="20" borderId="27" xfId="0" applyFont="1" applyFill="1" applyBorder="1" applyAlignment="1">
      <alignment horizontal="center" vertical="center" wrapText="1"/>
    </xf>
    <xf numFmtId="175" fontId="38" fillId="4" borderId="26" xfId="16" applyNumberFormat="1" applyFont="1" applyFill="1" applyBorder="1" applyAlignment="1">
      <alignment horizontal="center" vertical="center" wrapText="1"/>
    </xf>
    <xf numFmtId="175" fontId="38" fillId="5" borderId="26" xfId="18" applyNumberFormat="1" applyFont="1" applyFill="1" applyBorder="1" applyAlignment="1">
      <alignment horizontal="center" vertical="center" wrapText="1"/>
    </xf>
    <xf numFmtId="175" fontId="38" fillId="4" borderId="26" xfId="10" applyNumberFormat="1" applyFont="1" applyFill="1" applyBorder="1" applyAlignment="1">
      <alignment horizontal="center" vertical="center" wrapText="1"/>
    </xf>
    <xf numFmtId="175" fontId="38" fillId="5" borderId="26" xfId="10" applyNumberFormat="1" applyFont="1" applyFill="1" applyBorder="1" applyAlignment="1">
      <alignment horizontal="center" vertical="center" wrapText="1"/>
    </xf>
    <xf numFmtId="175" fontId="38" fillId="5" borderId="26" xfId="17" applyNumberFormat="1" applyFont="1" applyFill="1" applyBorder="1" applyAlignment="1">
      <alignment horizontal="center" vertical="center" wrapText="1"/>
    </xf>
    <xf numFmtId="175" fontId="85" fillId="4" borderId="26" xfId="17" applyNumberFormat="1" applyFont="1" applyFill="1" applyBorder="1" applyAlignment="1">
      <alignment horizontal="center" vertical="center"/>
    </xf>
    <xf numFmtId="175" fontId="38" fillId="4" borderId="26" xfId="17" applyNumberFormat="1" applyFont="1" applyFill="1" applyBorder="1" applyAlignment="1">
      <alignment horizontal="center" vertical="center"/>
    </xf>
    <xf numFmtId="175" fontId="85" fillId="24" borderId="26" xfId="17" applyNumberFormat="1" applyFont="1" applyFill="1" applyBorder="1" applyAlignment="1">
      <alignment horizontal="center" vertical="center" wrapText="1"/>
    </xf>
    <xf numFmtId="175" fontId="85" fillId="28" borderId="26" xfId="17" applyNumberFormat="1" applyFont="1" applyFill="1" applyBorder="1" applyAlignment="1">
      <alignment horizontal="center" vertical="center" wrapText="1"/>
    </xf>
    <xf numFmtId="175" fontId="85" fillId="25" borderId="26" xfId="17" applyNumberFormat="1" applyFont="1" applyFill="1" applyBorder="1" applyAlignment="1">
      <alignment horizontal="center" vertical="center" wrapText="1"/>
    </xf>
    <xf numFmtId="175" fontId="38" fillId="24" borderId="26" xfId="17" applyNumberFormat="1" applyFont="1" applyFill="1" applyBorder="1" applyAlignment="1">
      <alignment horizontal="center" vertical="center" wrapText="1"/>
    </xf>
    <xf numFmtId="9" fontId="85" fillId="24" borderId="26" xfId="0" applyNumberFormat="1" applyFont="1" applyFill="1" applyBorder="1" applyAlignment="1">
      <alignment horizontal="center" vertical="center" wrapText="1"/>
    </xf>
    <xf numFmtId="43" fontId="38" fillId="24" borderId="26" xfId="18" applyNumberFormat="1" applyFont="1" applyFill="1" applyBorder="1" applyAlignment="1">
      <alignment horizontal="center" vertical="center" wrapText="1"/>
    </xf>
    <xf numFmtId="9" fontId="85" fillId="28" borderId="26" xfId="0" applyNumberFormat="1" applyFont="1" applyFill="1" applyBorder="1" applyAlignment="1">
      <alignment horizontal="center" vertical="center" wrapText="1"/>
    </xf>
    <xf numFmtId="0" fontId="83" fillId="8" borderId="0" xfId="18" applyFont="1" applyFill="1" applyBorder="1" applyAlignment="1">
      <alignment horizontal="left" vertical="top"/>
    </xf>
    <xf numFmtId="0" fontId="83" fillId="8" borderId="0" xfId="18" applyFont="1" applyFill="1" applyBorder="1" applyAlignment="1">
      <alignment horizontal="center" vertical="top"/>
    </xf>
    <xf numFmtId="0" fontId="68" fillId="2" borderId="0" xfId="0" applyFont="1" applyFill="1"/>
    <xf numFmtId="0" fontId="38" fillId="25" borderId="26" xfId="0" applyFont="1" applyFill="1" applyBorder="1" applyAlignment="1">
      <alignment horizontal="left" vertical="center" wrapText="1"/>
    </xf>
    <xf numFmtId="0" fontId="38" fillId="25" borderId="26" xfId="0" applyFont="1" applyFill="1" applyBorder="1" applyAlignment="1">
      <alignment vertical="center" wrapText="1"/>
    </xf>
    <xf numFmtId="0" fontId="38" fillId="25" borderId="26" xfId="0" applyFont="1" applyFill="1" applyBorder="1" applyAlignment="1">
      <alignment horizontal="center" vertical="center" wrapText="1"/>
    </xf>
    <xf numFmtId="0" fontId="86" fillId="20" borderId="36" xfId="0" applyFont="1" applyFill="1" applyBorder="1" applyAlignment="1">
      <alignment horizontal="center" vertical="center" wrapText="1"/>
    </xf>
    <xf numFmtId="0" fontId="86" fillId="20" borderId="26" xfId="0" applyFont="1" applyFill="1" applyBorder="1" applyAlignment="1">
      <alignment horizontal="center" vertical="center" wrapText="1"/>
    </xf>
    <xf numFmtId="9" fontId="38" fillId="0" borderId="26" xfId="16" applyFont="1" applyFill="1" applyBorder="1" applyAlignment="1" applyProtection="1">
      <alignment horizontal="center" vertical="center" wrapText="1"/>
      <protection locked="0"/>
    </xf>
    <xf numFmtId="9" fontId="38" fillId="4" borderId="26" xfId="16" applyFont="1" applyFill="1" applyBorder="1" applyAlignment="1" applyProtection="1">
      <alignment horizontal="center" vertical="center" wrapText="1"/>
      <protection locked="0"/>
    </xf>
    <xf numFmtId="175" fontId="38" fillId="4" borderId="26" xfId="0" applyNumberFormat="1" applyFont="1" applyFill="1" applyBorder="1" applyAlignment="1" applyProtection="1">
      <alignment horizontal="center" vertical="center" wrapText="1"/>
      <protection locked="0"/>
    </xf>
    <xf numFmtId="175" fontId="38" fillId="4" borderId="27" xfId="17" applyNumberFormat="1" applyFont="1" applyFill="1" applyBorder="1" applyAlignment="1">
      <alignment horizontal="center" vertical="center" wrapText="1"/>
    </xf>
    <xf numFmtId="175" fontId="38" fillId="26" borderId="26" xfId="17" applyNumberFormat="1" applyFont="1" applyFill="1" applyBorder="1" applyAlignment="1">
      <alignment horizontal="center" vertical="center" wrapText="1"/>
    </xf>
    <xf numFmtId="175" fontId="38" fillId="27" borderId="26" xfId="17" applyNumberFormat="1" applyFont="1" applyFill="1" applyBorder="1" applyAlignment="1">
      <alignment horizontal="center" vertical="center" wrapText="1"/>
    </xf>
    <xf numFmtId="0" fontId="16" fillId="26" borderId="26" xfId="0" applyFont="1" applyFill="1" applyBorder="1" applyAlignment="1">
      <alignment horizontal="left" vertical="center" wrapText="1"/>
    </xf>
    <xf numFmtId="0" fontId="38" fillId="25" borderId="30" xfId="0" applyFont="1" applyFill="1" applyBorder="1" applyAlignment="1">
      <alignment horizontal="center" vertical="center" wrapText="1"/>
    </xf>
    <xf numFmtId="0" fontId="22" fillId="5" borderId="12" xfId="0" applyFont="1" applyFill="1" applyBorder="1" applyAlignment="1">
      <alignment horizontal="left" vertical="center" wrapText="1"/>
    </xf>
    <xf numFmtId="9" fontId="85" fillId="24" borderId="26" xfId="16" applyFont="1" applyFill="1" applyBorder="1" applyAlignment="1">
      <alignment horizontal="center" vertical="center" wrapText="1"/>
    </xf>
    <xf numFmtId="0" fontId="38" fillId="4" borderId="27" xfId="0" applyFont="1" applyFill="1" applyBorder="1" applyAlignment="1">
      <alignment horizontal="left" vertical="center" wrapText="1"/>
    </xf>
    <xf numFmtId="171" fontId="22" fillId="2" borderId="12" xfId="0" applyNumberFormat="1" applyFont="1" applyFill="1" applyBorder="1" applyAlignment="1">
      <alignment vertical="center"/>
    </xf>
    <xf numFmtId="171" fontId="21" fillId="3" borderId="3" xfId="10" applyNumberFormat="1" applyFont="1" applyFill="1" applyBorder="1" applyAlignment="1">
      <alignment horizontal="center" vertical="center"/>
    </xf>
    <xf numFmtId="171" fontId="22" fillId="2" borderId="17" xfId="0" applyNumberFormat="1" applyFont="1" applyFill="1" applyBorder="1" applyAlignment="1">
      <alignment vertical="center"/>
    </xf>
    <xf numFmtId="171" fontId="22" fillId="5" borderId="33" xfId="0" applyNumberFormat="1" applyFont="1" applyFill="1" applyBorder="1" applyAlignment="1">
      <alignment vertical="center"/>
    </xf>
    <xf numFmtId="0" fontId="22" fillId="5" borderId="12" xfId="0" applyFont="1" applyFill="1" applyBorder="1" applyAlignment="1">
      <alignment vertical="center" wrapText="1"/>
    </xf>
    <xf numFmtId="0" fontId="38" fillId="10" borderId="26" xfId="18" applyFont="1" applyFill="1" applyBorder="1" applyAlignment="1">
      <alignment horizontal="right" wrapText="1"/>
    </xf>
    <xf numFmtId="0" fontId="68" fillId="8" borderId="0" xfId="18" applyFont="1" applyFill="1" applyBorder="1" applyAlignment="1">
      <alignment vertical="top"/>
    </xf>
    <xf numFmtId="0" fontId="83" fillId="9" borderId="13" xfId="18" applyFont="1" applyFill="1" applyBorder="1" applyAlignment="1" applyProtection="1">
      <alignment vertical="top"/>
      <protection locked="0"/>
    </xf>
    <xf numFmtId="10" fontId="38" fillId="4" borderId="26" xfId="16" applyNumberFormat="1" applyFont="1" applyFill="1" applyBorder="1" applyAlignment="1" applyProtection="1">
      <alignment horizontal="center" vertical="center" wrapText="1"/>
      <protection locked="0"/>
    </xf>
    <xf numFmtId="176" fontId="38" fillId="4" borderId="26" xfId="16" applyNumberFormat="1" applyFont="1" applyFill="1" applyBorder="1" applyAlignment="1" applyProtection="1">
      <alignment horizontal="center" vertical="center" wrapText="1"/>
      <protection locked="0"/>
    </xf>
    <xf numFmtId="0" fontId="38" fillId="27" borderId="26" xfId="18" applyFont="1" applyFill="1" applyBorder="1" applyAlignment="1">
      <alignment horizontal="left" vertical="center" wrapText="1"/>
    </xf>
    <xf numFmtId="1" fontId="38" fillId="26" borderId="26" xfId="18" applyNumberFormat="1" applyFont="1" applyFill="1" applyBorder="1" applyAlignment="1">
      <alignment horizontal="center" vertical="center" wrapText="1"/>
    </xf>
    <xf numFmtId="0" fontId="38" fillId="4" borderId="30" xfId="0" applyFont="1" applyFill="1" applyBorder="1" applyAlignment="1">
      <alignment horizontal="left" vertical="center" wrapText="1"/>
    </xf>
    <xf numFmtId="0" fontId="38" fillId="27" borderId="27" xfId="0" applyFont="1" applyFill="1" applyBorder="1" applyAlignment="1">
      <alignment horizontal="center" vertical="center" wrapText="1"/>
    </xf>
    <xf numFmtId="0" fontId="38" fillId="27" borderId="27" xfId="0" applyFont="1" applyFill="1" applyBorder="1" applyAlignment="1">
      <alignment horizontal="left" vertical="center" wrapText="1"/>
    </xf>
    <xf numFmtId="9" fontId="38" fillId="27" borderId="27" xfId="16" applyFont="1" applyFill="1" applyBorder="1" applyAlignment="1">
      <alignment horizontal="center" vertical="center" wrapText="1"/>
    </xf>
    <xf numFmtId="175" fontId="38" fillId="27" borderId="27" xfId="17"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58" fillId="0" borderId="48" xfId="0" applyFont="1" applyBorder="1" applyAlignment="1">
      <alignment horizontal="center" vertical="center"/>
    </xf>
    <xf numFmtId="0" fontId="58" fillId="0" borderId="0" xfId="0" applyFont="1" applyFill="1" applyBorder="1" applyAlignment="1">
      <alignment horizontal="center" vertical="center"/>
    </xf>
    <xf numFmtId="0" fontId="58"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3"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5" fillId="18" borderId="37" xfId="0" applyFont="1" applyFill="1" applyBorder="1" applyAlignment="1">
      <alignment horizontal="center" vertical="center" wrapText="1"/>
    </xf>
    <xf numFmtId="0" fontId="75" fillId="18" borderId="36" xfId="0" applyFont="1" applyFill="1" applyBorder="1" applyAlignment="1">
      <alignment horizontal="center" vertical="center" wrapText="1"/>
    </xf>
    <xf numFmtId="0" fontId="75" fillId="19" borderId="29" xfId="0" applyFont="1" applyFill="1" applyBorder="1" applyAlignment="1" applyProtection="1">
      <alignment horizontal="center" vertical="center" wrapText="1"/>
      <protection locked="0"/>
    </xf>
    <xf numFmtId="0" fontId="75" fillId="19" borderId="31" xfId="0" applyFont="1" applyFill="1" applyBorder="1" applyAlignment="1" applyProtection="1">
      <alignment horizontal="center" vertical="center" wrapText="1"/>
      <protection locked="0"/>
    </xf>
    <xf numFmtId="0" fontId="75" fillId="19" borderId="42" xfId="0" applyFont="1" applyFill="1" applyBorder="1" applyAlignment="1" applyProtection="1">
      <alignment horizontal="center" vertical="center" wrapText="1"/>
      <protection locked="0"/>
    </xf>
    <xf numFmtId="0" fontId="75" fillId="19" borderId="43" xfId="0" applyFont="1" applyFill="1" applyBorder="1" applyAlignment="1" applyProtection="1">
      <alignment horizontal="center" vertical="center" wrapText="1"/>
      <protection locked="0"/>
    </xf>
    <xf numFmtId="0" fontId="78" fillId="0" borderId="30" xfId="15" applyFont="1" applyBorder="1" applyAlignment="1">
      <alignment horizontal="center" vertical="center" wrapText="1"/>
    </xf>
    <xf numFmtId="0" fontId="78" fillId="0" borderId="28" xfId="15" applyFont="1" applyBorder="1" applyAlignment="1">
      <alignment horizontal="center" vertical="center" wrapText="1"/>
    </xf>
    <xf numFmtId="0" fontId="78" fillId="0" borderId="30" xfId="18" applyFont="1" applyBorder="1" applyAlignment="1">
      <alignment horizontal="center" vertical="center" wrapText="1"/>
    </xf>
    <xf numFmtId="0" fontId="78" fillId="0" borderId="28" xfId="18" applyFont="1" applyBorder="1" applyAlignment="1">
      <alignment horizontal="center" vertical="center" wrapText="1"/>
    </xf>
    <xf numFmtId="0" fontId="78" fillId="0" borderId="31" xfId="15" applyFont="1" applyBorder="1" applyAlignment="1">
      <alignment horizontal="left" vertical="center" wrapText="1"/>
    </xf>
    <xf numFmtId="0" fontId="78" fillId="0" borderId="44" xfId="15" applyFont="1" applyBorder="1" applyAlignment="1">
      <alignment horizontal="left" vertical="center" wrapText="1"/>
    </xf>
    <xf numFmtId="0" fontId="78" fillId="0" borderId="30" xfId="15" applyFont="1" applyBorder="1" applyAlignment="1">
      <alignment horizontal="left" vertical="center" wrapText="1"/>
    </xf>
    <xf numFmtId="0" fontId="78" fillId="0" borderId="28" xfId="15" applyFont="1" applyBorder="1" applyAlignment="1">
      <alignment horizontal="left" vertical="center" wrapText="1"/>
    </xf>
    <xf numFmtId="0" fontId="76" fillId="19" borderId="30" xfId="0" applyFont="1" applyFill="1" applyBorder="1" applyAlignment="1" applyProtection="1">
      <alignment horizontal="center" vertical="center" wrapText="1"/>
      <protection locked="0"/>
    </xf>
    <xf numFmtId="0" fontId="76" fillId="19" borderId="28" xfId="0" applyFont="1" applyFill="1" applyBorder="1" applyAlignment="1" applyProtection="1">
      <alignment horizontal="center" vertical="center" wrapText="1"/>
      <protection locked="0"/>
    </xf>
    <xf numFmtId="0" fontId="76" fillId="19" borderId="27" xfId="0" applyFont="1" applyFill="1" applyBorder="1" applyAlignment="1" applyProtection="1">
      <alignment horizontal="center" vertical="center" wrapText="1"/>
      <protection locked="0"/>
    </xf>
    <xf numFmtId="0" fontId="75" fillId="18" borderId="28" xfId="0" applyFont="1" applyFill="1" applyBorder="1" applyAlignment="1">
      <alignment horizontal="center" vertical="center" wrapText="1"/>
    </xf>
    <xf numFmtId="0" fontId="75" fillId="18" borderId="27" xfId="0" applyFont="1" applyFill="1" applyBorder="1" applyAlignment="1">
      <alignment horizontal="center" vertical="center" wrapText="1"/>
    </xf>
    <xf numFmtId="0" fontId="75" fillId="18" borderId="30" xfId="0" applyFont="1" applyFill="1" applyBorder="1" applyAlignment="1">
      <alignment horizontal="center" vertical="center" wrapText="1"/>
    </xf>
    <xf numFmtId="0" fontId="80" fillId="8" borderId="0" xfId="15" applyFont="1" applyFill="1" applyBorder="1" applyAlignment="1">
      <alignment horizontal="center" vertical="center"/>
    </xf>
    <xf numFmtId="0" fontId="81" fillId="9" borderId="0" xfId="15" applyFont="1" applyFill="1" applyBorder="1" applyAlignment="1" applyProtection="1">
      <alignment horizontal="left" vertical="center"/>
      <protection locked="0"/>
    </xf>
    <xf numFmtId="0" fontId="82" fillId="9" borderId="0" xfId="15" applyFont="1" applyFill="1" applyBorder="1" applyAlignment="1" applyProtection="1">
      <alignment horizontal="left" vertical="center"/>
      <protection locked="0"/>
    </xf>
    <xf numFmtId="0" fontId="75" fillId="18" borderId="16" xfId="0" applyFont="1" applyFill="1" applyBorder="1" applyAlignment="1">
      <alignment horizontal="center" vertical="center" wrapText="1"/>
    </xf>
    <xf numFmtId="0" fontId="77" fillId="19" borderId="30" xfId="0" applyFont="1" applyFill="1" applyBorder="1" applyAlignment="1" applyProtection="1">
      <alignment horizontal="center" vertical="center" wrapText="1"/>
      <protection locked="0"/>
    </xf>
    <xf numFmtId="0" fontId="77" fillId="19" borderId="28" xfId="0" applyFont="1" applyFill="1" applyBorder="1" applyAlignment="1" applyProtection="1">
      <alignment horizontal="center" vertical="center" wrapText="1"/>
      <protection locked="0"/>
    </xf>
    <xf numFmtId="0" fontId="77" fillId="19" borderId="27" xfId="0" applyFont="1" applyFill="1" applyBorder="1" applyAlignment="1" applyProtection="1">
      <alignment horizontal="center" vertical="center" wrapText="1"/>
      <protection locked="0"/>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65" fillId="18" borderId="37" xfId="0" applyFont="1" applyFill="1" applyBorder="1" applyAlignment="1">
      <alignment horizontal="center" vertical="center" wrapText="1"/>
    </xf>
    <xf numFmtId="0" fontId="65" fillId="18" borderId="36" xfId="0" applyFont="1" applyFill="1" applyBorder="1" applyAlignment="1">
      <alignment horizontal="center" vertical="center" wrapText="1"/>
    </xf>
    <xf numFmtId="0" fontId="65" fillId="18" borderId="16" xfId="0" applyFont="1" applyFill="1" applyBorder="1" applyAlignment="1">
      <alignment horizontal="center" vertical="center" wrapText="1"/>
    </xf>
    <xf numFmtId="0" fontId="65" fillId="19" borderId="29" xfId="0" applyFont="1" applyFill="1" applyBorder="1" applyAlignment="1" applyProtection="1">
      <alignment horizontal="center" vertical="center" wrapText="1"/>
      <protection locked="0"/>
    </xf>
    <xf numFmtId="0" fontId="65" fillId="19" borderId="31" xfId="0" applyFont="1" applyFill="1" applyBorder="1" applyAlignment="1" applyProtection="1">
      <alignment horizontal="center" vertical="center" wrapText="1"/>
      <protection locked="0"/>
    </xf>
    <xf numFmtId="0" fontId="65" fillId="19" borderId="42" xfId="0" applyFont="1" applyFill="1" applyBorder="1" applyAlignment="1" applyProtection="1">
      <alignment horizontal="center" vertical="center" wrapText="1"/>
      <protection locked="0"/>
    </xf>
    <xf numFmtId="0" fontId="65" fillId="19" borderId="43" xfId="0" applyFont="1" applyFill="1" applyBorder="1" applyAlignment="1" applyProtection="1">
      <alignment horizontal="center" vertical="center" wrapText="1"/>
      <protection locked="0"/>
    </xf>
    <xf numFmtId="0" fontId="27" fillId="9" borderId="13" xfId="18" applyFont="1" applyFill="1" applyBorder="1" applyAlignment="1" applyProtection="1">
      <alignment horizontal="left" vertical="center" wrapText="1"/>
      <protection locked="0"/>
    </xf>
    <xf numFmtId="0" fontId="65" fillId="18" borderId="30" xfId="0" applyFont="1" applyFill="1" applyBorder="1" applyAlignment="1">
      <alignment horizontal="center" vertical="center" wrapText="1"/>
    </xf>
    <xf numFmtId="0" fontId="65" fillId="18" borderId="28" xfId="0" applyFont="1" applyFill="1" applyBorder="1" applyAlignment="1">
      <alignment horizontal="center" vertical="center" wrapText="1"/>
    </xf>
    <xf numFmtId="0" fontId="65" fillId="18" borderId="27" xfId="0" applyFont="1" applyFill="1" applyBorder="1" applyAlignment="1">
      <alignment horizontal="center" vertical="center" wrapText="1"/>
    </xf>
    <xf numFmtId="0" fontId="66" fillId="19" borderId="30" xfId="0" applyFont="1" applyFill="1" applyBorder="1" applyAlignment="1" applyProtection="1">
      <alignment horizontal="center" vertical="center" wrapText="1"/>
      <protection locked="0"/>
    </xf>
    <xf numFmtId="0" fontId="66" fillId="19" borderId="28" xfId="0" applyFont="1" applyFill="1" applyBorder="1" applyAlignment="1" applyProtection="1">
      <alignment horizontal="center" vertical="center" wrapText="1"/>
      <protection locked="0"/>
    </xf>
    <xf numFmtId="0" fontId="66" fillId="19" borderId="27" xfId="0" applyFont="1" applyFill="1" applyBorder="1" applyAlignment="1" applyProtection="1">
      <alignment horizontal="center" vertical="center" wrapText="1"/>
      <protection locked="0"/>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8" fillId="18" borderId="30" xfId="0" applyFont="1" applyFill="1" applyBorder="1" applyAlignment="1">
      <alignment horizontal="center" vertical="center" wrapText="1"/>
    </xf>
    <xf numFmtId="0" fontId="68" fillId="18" borderId="28" xfId="0" applyFont="1" applyFill="1" applyBorder="1" applyAlignment="1">
      <alignment horizontal="center" vertical="center" wrapText="1"/>
    </xf>
    <xf numFmtId="0" fontId="68" fillId="18" borderId="27"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16" fillId="4" borderId="30" xfId="18" applyFont="1" applyFill="1" applyBorder="1" applyAlignment="1">
      <alignment horizontal="left" vertical="center" wrapText="1"/>
    </xf>
    <xf numFmtId="0" fontId="16" fillId="4" borderId="28" xfId="18" applyFont="1" applyFill="1" applyBorder="1" applyAlignment="1">
      <alignment horizontal="left" vertical="center" wrapText="1"/>
    </xf>
    <xf numFmtId="0" fontId="16" fillId="4" borderId="27" xfId="18" applyFont="1" applyFill="1" applyBorder="1" applyAlignment="1">
      <alignment horizontal="left" vertical="center" wrapText="1"/>
    </xf>
    <xf numFmtId="0" fontId="16" fillId="0" borderId="30" xfId="18" applyFont="1" applyBorder="1" applyAlignment="1">
      <alignment horizontal="left" vertical="center" wrapText="1"/>
    </xf>
    <xf numFmtId="0" fontId="16" fillId="0" borderId="28" xfId="18" applyFont="1" applyBorder="1" applyAlignment="1">
      <alignment horizontal="left" vertical="center" wrapText="1"/>
    </xf>
    <xf numFmtId="0" fontId="16" fillId="0" borderId="27" xfId="18" applyFont="1" applyBorder="1" applyAlignment="1">
      <alignment horizontal="left" vertical="center" wrapText="1"/>
    </xf>
    <xf numFmtId="0" fontId="16" fillId="0" borderId="26" xfId="18" applyFont="1" applyBorder="1" applyAlignment="1">
      <alignment horizontal="left" vertical="center" wrapText="1"/>
    </xf>
    <xf numFmtId="0" fontId="38" fillId="4" borderId="30" xfId="18" applyFont="1" applyFill="1" applyBorder="1" applyAlignment="1">
      <alignment horizontal="left" vertical="center" wrapText="1"/>
    </xf>
    <xf numFmtId="0" fontId="38" fillId="4" borderId="27" xfId="18" applyFont="1" applyFill="1" applyBorder="1" applyAlignment="1">
      <alignment horizontal="left" vertical="center" wrapText="1"/>
    </xf>
    <xf numFmtId="0" fontId="74" fillId="8" borderId="0" xfId="18" applyFont="1" applyFill="1" applyBorder="1" applyAlignment="1">
      <alignment horizontal="center" vertical="center"/>
    </xf>
    <xf numFmtId="0" fontId="86" fillId="8" borderId="13" xfId="18" applyFont="1" applyFill="1" applyBorder="1" applyAlignment="1">
      <alignment horizontal="left" vertical="top" wrapText="1"/>
    </xf>
    <xf numFmtId="0" fontId="68" fillId="18" borderId="37" xfId="0" applyFont="1" applyFill="1" applyBorder="1" applyAlignment="1">
      <alignment horizontal="center" vertical="center" wrapText="1"/>
    </xf>
    <xf numFmtId="0" fontId="68" fillId="18" borderId="36" xfId="0" applyFont="1" applyFill="1" applyBorder="1" applyAlignment="1">
      <alignment horizontal="center" vertical="center" wrapText="1"/>
    </xf>
    <xf numFmtId="0" fontId="68" fillId="18" borderId="16" xfId="0" applyFont="1" applyFill="1" applyBorder="1" applyAlignment="1">
      <alignment horizontal="center" vertical="center" wrapText="1"/>
    </xf>
    <xf numFmtId="0" fontId="68" fillId="19" borderId="29" xfId="0" applyFont="1" applyFill="1" applyBorder="1" applyAlignment="1" applyProtection="1">
      <alignment horizontal="center" vertical="center" wrapText="1"/>
      <protection locked="0"/>
    </xf>
    <xf numFmtId="0" fontId="68" fillId="19" borderId="31" xfId="0" applyFont="1" applyFill="1" applyBorder="1" applyAlignment="1" applyProtection="1">
      <alignment horizontal="center" vertical="center" wrapText="1"/>
      <protection locked="0"/>
    </xf>
    <xf numFmtId="0" fontId="68" fillId="19" borderId="42" xfId="0" applyFont="1" applyFill="1" applyBorder="1" applyAlignment="1" applyProtection="1">
      <alignment horizontal="center" vertical="center" wrapText="1"/>
      <protection locked="0"/>
    </xf>
    <xf numFmtId="0" fontId="68" fillId="19" borderId="43" xfId="0" applyFont="1" applyFill="1" applyBorder="1" applyAlignment="1" applyProtection="1">
      <alignment horizontal="center" vertical="center" wrapText="1"/>
      <protection locked="0"/>
    </xf>
    <xf numFmtId="0" fontId="92" fillId="19" borderId="30" xfId="0" applyFont="1" applyFill="1" applyBorder="1" applyAlignment="1" applyProtection="1">
      <alignment horizontal="center" vertical="center" wrapText="1"/>
      <protection locked="0"/>
    </xf>
    <xf numFmtId="0" fontId="92" fillId="19" borderId="28" xfId="0" applyFont="1" applyFill="1" applyBorder="1" applyAlignment="1" applyProtection="1">
      <alignment horizontal="center" vertical="center" wrapText="1"/>
      <protection locked="0"/>
    </xf>
    <xf numFmtId="0" fontId="92" fillId="19" borderId="27" xfId="0" applyFont="1" applyFill="1" applyBorder="1" applyAlignment="1" applyProtection="1">
      <alignment horizontal="center" vertical="center" wrapText="1"/>
      <protection locked="0"/>
    </xf>
    <xf numFmtId="0" fontId="59" fillId="19" borderId="29" xfId="0" applyFont="1" applyFill="1" applyBorder="1" applyAlignment="1" applyProtection="1">
      <alignment horizontal="center" vertical="center" wrapText="1"/>
      <protection locked="0"/>
    </xf>
    <xf numFmtId="0" fontId="59" fillId="19" borderId="31" xfId="0" applyFont="1" applyFill="1" applyBorder="1" applyAlignment="1" applyProtection="1">
      <alignment horizontal="center" vertical="center" wrapText="1"/>
      <protection locked="0"/>
    </xf>
    <xf numFmtId="0" fontId="59" fillId="19" borderId="42" xfId="0" applyFont="1" applyFill="1" applyBorder="1" applyAlignment="1" applyProtection="1">
      <alignment horizontal="center" vertical="center" wrapText="1"/>
      <protection locked="0"/>
    </xf>
    <xf numFmtId="0" fontId="59" fillId="19" borderId="43" xfId="0" applyFont="1" applyFill="1" applyBorder="1" applyAlignment="1" applyProtection="1">
      <alignment horizontal="center" vertical="center" wrapText="1"/>
      <protection locked="0"/>
    </xf>
    <xf numFmtId="0" fontId="59" fillId="18" borderId="30" xfId="0" applyFont="1" applyFill="1" applyBorder="1" applyAlignment="1">
      <alignment horizontal="center" vertical="center" wrapText="1"/>
    </xf>
    <xf numFmtId="0" fontId="59" fillId="18" borderId="28" xfId="0" applyFont="1" applyFill="1" applyBorder="1" applyAlignment="1">
      <alignment horizontal="center" vertical="center" wrapText="1"/>
    </xf>
    <xf numFmtId="0" fontId="59" fillId="18" borderId="27" xfId="0" applyFont="1" applyFill="1" applyBorder="1" applyAlignment="1">
      <alignment horizontal="center" vertical="center" wrapText="1"/>
    </xf>
    <xf numFmtId="0" fontId="83" fillId="0" borderId="28" xfId="18" applyFont="1" applyBorder="1" applyAlignment="1">
      <alignment horizontal="center" vertical="center" wrapText="1"/>
    </xf>
    <xf numFmtId="0" fontId="83" fillId="0" borderId="27" xfId="18" applyFont="1" applyBorder="1" applyAlignment="1">
      <alignment horizontal="center" vertical="center" wrapText="1"/>
    </xf>
    <xf numFmtId="0" fontId="83" fillId="0" borderId="30" xfId="18" applyFont="1" applyBorder="1" applyAlignment="1">
      <alignment horizontal="left" vertical="center" wrapText="1"/>
    </xf>
    <xf numFmtId="0" fontId="83" fillId="0" borderId="28" xfId="18" applyFont="1" applyBorder="1" applyAlignment="1">
      <alignment horizontal="left" vertical="center" wrapText="1"/>
    </xf>
    <xf numFmtId="0" fontId="83" fillId="0" borderId="27" xfId="18" applyFont="1" applyBorder="1" applyAlignment="1">
      <alignment horizontal="left" vertical="center" wrapText="1"/>
    </xf>
    <xf numFmtId="0" fontId="91" fillId="19" borderId="30" xfId="0" applyFont="1" applyFill="1" applyBorder="1" applyAlignment="1" applyProtection="1">
      <alignment horizontal="center" vertical="center" wrapText="1"/>
      <protection locked="0"/>
    </xf>
    <xf numFmtId="0" fontId="91" fillId="19" borderId="28" xfId="0" applyFont="1" applyFill="1" applyBorder="1" applyAlignment="1" applyProtection="1">
      <alignment horizontal="center" vertical="center" wrapText="1"/>
      <protection locked="0"/>
    </xf>
    <xf numFmtId="0" fontId="91" fillId="19" borderId="27" xfId="0" applyFont="1" applyFill="1" applyBorder="1" applyAlignment="1" applyProtection="1">
      <alignment horizontal="center" vertical="center" wrapText="1"/>
      <protection locked="0"/>
    </xf>
    <xf numFmtId="0" fontId="59" fillId="18" borderId="37" xfId="0" applyFont="1" applyFill="1" applyBorder="1" applyAlignment="1">
      <alignment horizontal="center" vertical="center" wrapText="1"/>
    </xf>
    <xf numFmtId="0" fontId="59" fillId="18" borderId="16" xfId="0" applyFont="1" applyFill="1" applyBorder="1" applyAlignment="1">
      <alignment horizontal="center" vertical="center" wrapText="1"/>
    </xf>
    <xf numFmtId="0" fontId="59" fillId="18" borderId="36" xfId="0" applyFont="1" applyFill="1" applyBorder="1" applyAlignment="1">
      <alignment horizontal="center" vertical="center" wrapText="1"/>
    </xf>
    <xf numFmtId="0" fontId="83" fillId="4" borderId="26" xfId="18" applyFont="1" applyFill="1" applyBorder="1" applyAlignment="1">
      <alignment horizontal="left" vertical="center" wrapText="1"/>
    </xf>
    <xf numFmtId="0" fontId="83" fillId="4" borderId="30" xfId="18" applyFont="1" applyFill="1" applyBorder="1" applyAlignment="1">
      <alignment horizontal="left" vertical="center" wrapText="1"/>
    </xf>
    <xf numFmtId="0" fontId="83" fillId="4" borderId="28" xfId="18" applyFont="1" applyFill="1" applyBorder="1" applyAlignment="1">
      <alignment horizontal="left" vertical="center" wrapText="1"/>
    </xf>
    <xf numFmtId="0" fontId="83" fillId="4" borderId="27" xfId="18" applyFont="1" applyFill="1" applyBorder="1" applyAlignment="1">
      <alignment horizontal="left" vertical="center" wrapText="1"/>
    </xf>
    <xf numFmtId="0" fontId="79" fillId="4" borderId="30" xfId="18" applyFont="1" applyFill="1" applyBorder="1" applyAlignment="1">
      <alignment horizontal="left" vertical="center" wrapText="1"/>
    </xf>
    <xf numFmtId="0" fontId="79" fillId="4" borderId="27" xfId="18" applyFont="1" applyFill="1" applyBorder="1" applyAlignment="1">
      <alignment horizontal="left" vertical="center" wrapText="1"/>
    </xf>
    <xf numFmtId="0" fontId="79" fillId="5" borderId="30" xfId="18" applyFont="1" applyFill="1" applyBorder="1" applyAlignment="1">
      <alignment horizontal="left" vertical="center" wrapText="1"/>
    </xf>
    <xf numFmtId="0" fontId="79" fillId="5" borderId="27" xfId="18" applyFont="1" applyFill="1" applyBorder="1" applyAlignment="1">
      <alignment horizontal="left" vertical="center" wrapText="1"/>
    </xf>
    <xf numFmtId="0" fontId="83" fillId="5" borderId="30" xfId="18" applyFont="1" applyFill="1" applyBorder="1" applyAlignment="1">
      <alignment horizontal="left" vertical="center" wrapText="1"/>
    </xf>
    <xf numFmtId="0" fontId="83" fillId="5" borderId="28" xfId="18" applyFont="1" applyFill="1" applyBorder="1" applyAlignment="1">
      <alignment horizontal="left" vertical="center" wrapText="1"/>
    </xf>
    <xf numFmtId="0" fontId="83" fillId="5" borderId="26" xfId="18" applyFont="1" applyFill="1" applyBorder="1" applyAlignment="1">
      <alignment horizontal="left" vertical="center" wrapText="1"/>
    </xf>
    <xf numFmtId="0" fontId="83" fillId="5" borderId="27" xfId="18" applyFont="1" applyFill="1" applyBorder="1" applyAlignment="1">
      <alignment horizontal="left" vertical="center" wrapText="1"/>
    </xf>
    <xf numFmtId="0" fontId="83" fillId="10" borderId="37" xfId="18" applyFont="1" applyFill="1" applyBorder="1" applyAlignment="1">
      <alignment horizontal="center" vertical="center" wrapText="1"/>
    </xf>
    <xf numFmtId="0" fontId="83" fillId="10" borderId="16" xfId="18" applyFont="1" applyFill="1" applyBorder="1" applyAlignment="1">
      <alignment horizontal="center" vertical="center" wrapText="1"/>
    </xf>
    <xf numFmtId="0" fontId="83" fillId="10" borderId="36" xfId="18" applyFont="1" applyFill="1" applyBorder="1" applyAlignment="1">
      <alignment horizontal="center" vertical="center" wrapText="1"/>
    </xf>
    <xf numFmtId="0" fontId="83" fillId="0" borderId="26" xfId="18" applyFont="1" applyBorder="1" applyAlignment="1">
      <alignment horizontal="center" vertical="center" wrapText="1"/>
    </xf>
    <xf numFmtId="0" fontId="83" fillId="0" borderId="30" xfId="18" applyFont="1" applyBorder="1" applyAlignment="1">
      <alignment horizontal="center" vertical="center" wrapText="1"/>
    </xf>
    <xf numFmtId="0" fontId="16" fillId="28" borderId="30" xfId="18" applyFont="1" applyFill="1" applyBorder="1" applyAlignment="1">
      <alignment horizontal="left" vertical="center" wrapText="1"/>
    </xf>
    <xf numFmtId="0" fontId="16" fillId="28" borderId="28" xfId="18" applyFont="1" applyFill="1" applyBorder="1" applyAlignment="1">
      <alignment horizontal="left" vertical="center" wrapText="1"/>
    </xf>
    <xf numFmtId="0" fontId="16" fillId="28" borderId="27" xfId="18" applyFont="1" applyFill="1" applyBorder="1" applyAlignment="1">
      <alignment horizontal="left" vertical="center" wrapText="1"/>
    </xf>
    <xf numFmtId="0" fontId="16" fillId="25" borderId="26" xfId="18" applyFont="1" applyFill="1" applyBorder="1" applyAlignment="1">
      <alignment horizontal="left" vertical="center" wrapText="1"/>
    </xf>
    <xf numFmtId="0" fontId="38" fillId="28" borderId="30" xfId="18" applyFont="1" applyFill="1" applyBorder="1" applyAlignment="1">
      <alignment horizontal="left" vertical="center" wrapText="1"/>
    </xf>
    <xf numFmtId="0" fontId="38" fillId="28" borderId="28" xfId="18" applyFont="1" applyFill="1" applyBorder="1" applyAlignment="1">
      <alignment horizontal="left" vertical="center" wrapText="1"/>
    </xf>
    <xf numFmtId="0" fontId="38" fillId="28" borderId="27" xfId="18" applyFont="1" applyFill="1" applyBorder="1" applyAlignment="1">
      <alignment horizontal="left" vertical="center" wrapText="1"/>
    </xf>
    <xf numFmtId="0" fontId="16" fillId="24" borderId="30" xfId="18" applyFont="1" applyFill="1" applyBorder="1" applyAlignment="1">
      <alignment horizontal="left" vertical="center" wrapText="1"/>
    </xf>
    <xf numFmtId="0" fontId="16" fillId="24" borderId="28" xfId="18" applyFont="1" applyFill="1" applyBorder="1" applyAlignment="1">
      <alignment horizontal="left" vertical="center" wrapText="1"/>
    </xf>
    <xf numFmtId="0" fontId="16" fillId="24" borderId="27" xfId="18" applyFont="1" applyFill="1" applyBorder="1" applyAlignment="1">
      <alignment horizontal="left" vertical="center" wrapText="1"/>
    </xf>
    <xf numFmtId="0" fontId="39" fillId="0" borderId="26" xfId="0" applyFont="1" applyBorder="1" applyAlignment="1">
      <alignment horizontal="center" vertical="center" wrapText="1"/>
    </xf>
    <xf numFmtId="0" fontId="29" fillId="0" borderId="26" xfId="18" applyFont="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16" fillId="4" borderId="26" xfId="18" applyFont="1" applyFill="1" applyBorder="1" applyAlignment="1">
      <alignment horizontal="center" vertical="center" wrapText="1"/>
    </xf>
    <xf numFmtId="0" fontId="16" fillId="4" borderId="30" xfId="18" applyFont="1" applyFill="1" applyBorder="1" applyAlignment="1">
      <alignment horizontal="center" vertical="center" wrapText="1"/>
    </xf>
    <xf numFmtId="0" fontId="16" fillId="4" borderId="28" xfId="18" applyFont="1" applyFill="1" applyBorder="1" applyAlignment="1">
      <alignment horizontal="center" vertical="center" wrapText="1"/>
    </xf>
    <xf numFmtId="0" fontId="16" fillId="4" borderId="27" xfId="18" applyFont="1" applyFill="1" applyBorder="1" applyAlignment="1">
      <alignment horizontal="center" vertical="center" wrapText="1"/>
    </xf>
    <xf numFmtId="0" fontId="90" fillId="9" borderId="0" xfId="18" applyFont="1" applyFill="1" applyBorder="1" applyAlignment="1" applyProtection="1">
      <alignment horizontal="left" vertical="top" wrapText="1"/>
      <protection locked="0"/>
    </xf>
    <xf numFmtId="0" fontId="94" fillId="0" borderId="0" xfId="18" applyFont="1" applyAlignment="1">
      <alignment horizontal="left" vertical="center" wrapText="1"/>
    </xf>
    <xf numFmtId="0" fontId="91" fillId="18" borderId="28" xfId="0" applyFont="1" applyFill="1" applyBorder="1" applyAlignment="1">
      <alignment horizontal="center" vertical="center" wrapText="1"/>
    </xf>
    <xf numFmtId="0" fontId="91" fillId="18" borderId="27" xfId="0" applyFont="1" applyFill="1" applyBorder="1" applyAlignment="1">
      <alignment horizontal="center" vertical="center" wrapText="1"/>
    </xf>
    <xf numFmtId="0" fontId="91" fillId="18" borderId="30" xfId="0" applyFont="1" applyFill="1" applyBorder="1" applyAlignment="1">
      <alignment horizontal="center" vertical="center" wrapText="1"/>
    </xf>
    <xf numFmtId="0" fontId="16" fillId="4" borderId="26" xfId="18" applyFont="1" applyFill="1" applyBorder="1" applyAlignment="1">
      <alignment horizontal="left" vertical="center" wrapText="1"/>
    </xf>
    <xf numFmtId="0" fontId="90" fillId="8" borderId="13" xfId="18" applyFont="1" applyFill="1" applyBorder="1" applyAlignment="1">
      <alignment horizontal="left" vertical="top" wrapText="1"/>
    </xf>
    <xf numFmtId="0" fontId="85" fillId="4" borderId="30" xfId="0" applyFont="1" applyFill="1" applyBorder="1" applyAlignment="1">
      <alignment horizontal="center" vertical="center" wrapText="1"/>
    </xf>
    <xf numFmtId="0" fontId="85" fillId="4" borderId="28" xfId="0" applyFont="1" applyFill="1" applyBorder="1" applyAlignment="1">
      <alignment horizontal="center" vertical="center" wrapText="1"/>
    </xf>
    <xf numFmtId="0" fontId="85" fillId="4" borderId="27" xfId="0" applyFont="1" applyFill="1" applyBorder="1" applyAlignment="1">
      <alignment horizontal="center" vertical="center" wrapText="1"/>
    </xf>
    <xf numFmtId="0" fontId="83" fillId="0" borderId="26" xfId="18" applyFont="1" applyBorder="1" applyAlignment="1">
      <alignment horizontal="left" vertical="center" wrapText="1"/>
    </xf>
    <xf numFmtId="0" fontId="85" fillId="4" borderId="30" xfId="0" applyFont="1" applyFill="1" applyBorder="1" applyAlignment="1">
      <alignment horizontal="left" vertical="center" wrapText="1"/>
    </xf>
    <xf numFmtId="0" fontId="85" fillId="4" borderId="27" xfId="0" applyFont="1" applyFill="1" applyBorder="1" applyAlignment="1">
      <alignment horizontal="left" vertical="center" wrapText="1"/>
    </xf>
    <xf numFmtId="0" fontId="91" fillId="18" borderId="37" xfId="0" applyFont="1" applyFill="1" applyBorder="1" applyAlignment="1">
      <alignment horizontal="center" vertical="center" wrapText="1"/>
    </xf>
    <xf numFmtId="0" fontId="91" fillId="18" borderId="36" xfId="0" applyFont="1" applyFill="1" applyBorder="1" applyAlignment="1">
      <alignment horizontal="center" vertical="center" wrapText="1"/>
    </xf>
    <xf numFmtId="0" fontId="91" fillId="18" borderId="16" xfId="0" applyFont="1" applyFill="1" applyBorder="1" applyAlignment="1">
      <alignment horizontal="center" vertical="center" wrapText="1"/>
    </xf>
    <xf numFmtId="0" fontId="91" fillId="19" borderId="29" xfId="0" applyFont="1" applyFill="1" applyBorder="1" applyAlignment="1" applyProtection="1">
      <alignment horizontal="center" vertical="center" wrapText="1"/>
      <protection locked="0"/>
    </xf>
    <xf numFmtId="0" fontId="91" fillId="19" borderId="31" xfId="0" applyFont="1" applyFill="1" applyBorder="1" applyAlignment="1" applyProtection="1">
      <alignment horizontal="center" vertical="center" wrapText="1"/>
      <protection locked="0"/>
    </xf>
    <xf numFmtId="0" fontId="91" fillId="19" borderId="42" xfId="0" applyFont="1" applyFill="1" applyBorder="1" applyAlignment="1" applyProtection="1">
      <alignment horizontal="center" vertical="center" wrapText="1"/>
      <protection locked="0"/>
    </xf>
    <xf numFmtId="0" fontId="91" fillId="19" borderId="43" xfId="0" applyFont="1" applyFill="1" applyBorder="1" applyAlignment="1" applyProtection="1">
      <alignment horizontal="center" vertical="center" wrapText="1"/>
      <protection locked="0"/>
    </xf>
    <xf numFmtId="0" fontId="16" fillId="4" borderId="30" xfId="15" applyFont="1" applyFill="1" applyBorder="1" applyAlignment="1">
      <alignment horizontal="left" vertical="center" wrapText="1"/>
    </xf>
    <xf numFmtId="0" fontId="16" fillId="4" borderId="28" xfId="15" applyFont="1" applyFill="1" applyBorder="1" applyAlignment="1">
      <alignment horizontal="left" vertical="center" wrapText="1"/>
    </xf>
    <xf numFmtId="0" fontId="16" fillId="4" borderId="27" xfId="15" applyFont="1" applyFill="1" applyBorder="1" applyAlignment="1">
      <alignment horizontal="left" vertical="center" wrapText="1"/>
    </xf>
    <xf numFmtId="0" fontId="83" fillId="9" borderId="13" xfId="15" applyFont="1" applyFill="1" applyBorder="1" applyAlignment="1" applyProtection="1">
      <alignment horizontal="left" vertical="top" wrapText="1"/>
      <protection locked="0"/>
    </xf>
    <xf numFmtId="0" fontId="38" fillId="28" borderId="26" xfId="18" applyFont="1" applyFill="1" applyBorder="1" applyAlignment="1">
      <alignment horizontal="left" vertical="center" wrapText="1"/>
    </xf>
    <xf numFmtId="0" fontId="38" fillId="24" borderId="26" xfId="18" applyFont="1" applyFill="1" applyBorder="1" applyAlignment="1">
      <alignment horizontal="left" vertical="center" wrapText="1"/>
    </xf>
    <xf numFmtId="0" fontId="85" fillId="24" borderId="30" xfId="0" applyFont="1" applyFill="1" applyBorder="1" applyAlignment="1">
      <alignment horizontal="left" vertical="center" wrapText="1"/>
    </xf>
    <xf numFmtId="0" fontId="85" fillId="24" borderId="28" xfId="0" applyFont="1" applyFill="1" applyBorder="1" applyAlignment="1">
      <alignment horizontal="left" vertical="center" wrapText="1"/>
    </xf>
    <xf numFmtId="0" fontId="85" fillId="24" borderId="27" xfId="0" applyFont="1" applyFill="1" applyBorder="1" applyAlignment="1">
      <alignment horizontal="left" vertical="center" wrapText="1"/>
    </xf>
    <xf numFmtId="0" fontId="85" fillId="28" borderId="30" xfId="0" applyFont="1" applyFill="1" applyBorder="1" applyAlignment="1">
      <alignment horizontal="left" vertical="center" wrapText="1"/>
    </xf>
    <xf numFmtId="0" fontId="85" fillId="28" borderId="27" xfId="0" applyFont="1" applyFill="1" applyBorder="1" applyAlignment="1">
      <alignment horizontal="left" vertical="center" wrapText="1"/>
    </xf>
    <xf numFmtId="0" fontId="38" fillId="25" borderId="26" xfId="18" applyFont="1" applyFill="1" applyBorder="1" applyAlignment="1">
      <alignment horizontal="left" vertical="center" wrapText="1"/>
    </xf>
    <xf numFmtId="0" fontId="83" fillId="10" borderId="37" xfId="18" applyFont="1" applyFill="1" applyBorder="1" applyAlignment="1">
      <alignment horizontal="center" vertical="top"/>
    </xf>
    <xf numFmtId="0" fontId="83" fillId="10" borderId="16" xfId="18" applyFont="1" applyFill="1" applyBorder="1" applyAlignment="1">
      <alignment horizontal="center" vertical="top"/>
    </xf>
    <xf numFmtId="0" fontId="83" fillId="10" borderId="36" xfId="18" applyFont="1" applyFill="1" applyBorder="1" applyAlignment="1">
      <alignment horizontal="center" vertical="top"/>
    </xf>
    <xf numFmtId="0" fontId="83" fillId="8" borderId="0" xfId="18" applyFont="1" applyFill="1" applyBorder="1" applyAlignment="1">
      <alignment horizontal="center"/>
    </xf>
    <xf numFmtId="0" fontId="83" fillId="8" borderId="0" xfId="18" applyFont="1" applyFill="1" applyBorder="1" applyAlignment="1">
      <alignment horizontal="left" vertical="top"/>
    </xf>
    <xf numFmtId="0" fontId="29" fillId="0" borderId="26" xfId="15" applyFont="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57"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wrapText="1"/>
      <protection locked="0"/>
    </xf>
    <xf numFmtId="0" fontId="27" fillId="9" borderId="13" xfId="15" applyFont="1" applyFill="1" applyBorder="1" applyAlignment="1" applyProtection="1">
      <alignment horizontal="left" vertical="top"/>
      <protection locked="0"/>
    </xf>
    <xf numFmtId="0" fontId="57" fillId="0" borderId="0" xfId="15" applyFont="1" applyFill="1" applyBorder="1" applyAlignment="1">
      <alignment horizontal="center" vertical="top"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38" fillId="27" borderId="30" xfId="0" applyFont="1" applyFill="1" applyBorder="1" applyAlignment="1">
      <alignment horizontal="center" vertical="center" wrapText="1"/>
    </xf>
    <xf numFmtId="0" fontId="38" fillId="27" borderId="27" xfId="0" applyFont="1" applyFill="1" applyBorder="1" applyAlignment="1">
      <alignment horizontal="center" vertical="center" wrapText="1"/>
    </xf>
    <xf numFmtId="0" fontId="38" fillId="27" borderId="30" xfId="0" applyFont="1" applyFill="1" applyBorder="1" applyAlignment="1">
      <alignment horizontal="left" vertical="center" wrapText="1"/>
    </xf>
    <xf numFmtId="0" fontId="38" fillId="27" borderId="27" xfId="0" applyFont="1" applyFill="1" applyBorder="1" applyAlignment="1">
      <alignment horizontal="left" vertical="center" wrapText="1"/>
    </xf>
    <xf numFmtId="9" fontId="38" fillId="27" borderId="30" xfId="16" applyFont="1" applyFill="1" applyBorder="1" applyAlignment="1">
      <alignment horizontal="center" vertical="center" wrapText="1"/>
    </xf>
    <xf numFmtId="9" fontId="38" fillId="27" borderId="27" xfId="16" applyFont="1" applyFill="1" applyBorder="1" applyAlignment="1">
      <alignment horizontal="center" vertical="center" wrapText="1"/>
    </xf>
    <xf numFmtId="0" fontId="38" fillId="27" borderId="30" xfId="18" applyFont="1" applyFill="1" applyBorder="1" applyAlignment="1">
      <alignment horizontal="left" vertical="center" wrapText="1"/>
    </xf>
    <xf numFmtId="0" fontId="38" fillId="27" borderId="27" xfId="18" applyFont="1" applyFill="1" applyBorder="1" applyAlignment="1">
      <alignment horizontal="left" vertical="center" wrapText="1"/>
    </xf>
    <xf numFmtId="0" fontId="38" fillId="5" borderId="26" xfId="18" applyFont="1" applyFill="1" applyBorder="1" applyAlignment="1">
      <alignment horizontal="left" vertical="center" wrapText="1"/>
    </xf>
    <xf numFmtId="0" fontId="38" fillId="5" borderId="28" xfId="18" applyFont="1" applyFill="1" applyBorder="1" applyAlignment="1">
      <alignment horizontal="left" vertical="center" wrapText="1"/>
    </xf>
    <xf numFmtId="0" fontId="38" fillId="5" borderId="27" xfId="18" applyFont="1" applyFill="1" applyBorder="1" applyAlignment="1">
      <alignment horizontal="left" vertical="center" wrapText="1"/>
    </xf>
    <xf numFmtId="0" fontId="38" fillId="26" borderId="30" xfId="18" applyFont="1" applyFill="1" applyBorder="1" applyAlignment="1">
      <alignment horizontal="left" vertical="center" wrapText="1"/>
    </xf>
    <xf numFmtId="0" fontId="38" fillId="26" borderId="28" xfId="18" applyFont="1" applyFill="1" applyBorder="1" applyAlignment="1">
      <alignment horizontal="left" vertical="center" wrapText="1"/>
    </xf>
    <xf numFmtId="0" fontId="38" fillId="26" borderId="26" xfId="18" applyFont="1" applyFill="1" applyBorder="1" applyAlignment="1">
      <alignment horizontal="left" vertical="center" wrapText="1"/>
    </xf>
    <xf numFmtId="0" fontId="38" fillId="27" borderId="28" xfId="18" applyFont="1" applyFill="1" applyBorder="1" applyAlignment="1">
      <alignment horizontal="left" vertical="center" wrapText="1"/>
    </xf>
    <xf numFmtId="0" fontId="38" fillId="27" borderId="26" xfId="18" applyFont="1" applyFill="1" applyBorder="1" applyAlignment="1">
      <alignment horizontal="left" vertical="center" wrapText="1"/>
    </xf>
    <xf numFmtId="0" fontId="38" fillId="27" borderId="30" xfId="18" applyFont="1" applyFill="1" applyBorder="1" applyAlignment="1">
      <alignment vertical="center" wrapText="1"/>
    </xf>
    <xf numFmtId="0" fontId="38" fillId="27" borderId="27" xfId="18" applyFont="1" applyFill="1" applyBorder="1" applyAlignment="1">
      <alignment vertical="center" wrapText="1"/>
    </xf>
    <xf numFmtId="175" fontId="38" fillId="27" borderId="30" xfId="17" applyNumberFormat="1" applyFont="1" applyFill="1" applyBorder="1" applyAlignment="1">
      <alignment horizontal="center" vertical="center" wrapText="1"/>
    </xf>
    <xf numFmtId="175" fontId="38" fillId="27" borderId="27" xfId="17" applyNumberFormat="1" applyFont="1" applyFill="1" applyBorder="1" applyAlignment="1">
      <alignment horizontal="center" vertical="center" wrapText="1"/>
    </xf>
    <xf numFmtId="0" fontId="38" fillId="4" borderId="30" xfId="0" applyFont="1" applyFill="1" applyBorder="1" applyAlignment="1">
      <alignment horizontal="left" vertical="center" wrapText="1"/>
    </xf>
    <xf numFmtId="0" fontId="38" fillId="4" borderId="28" xfId="0" applyFont="1" applyFill="1" applyBorder="1" applyAlignment="1">
      <alignment horizontal="left" vertical="center" wrapText="1"/>
    </xf>
    <xf numFmtId="0" fontId="38" fillId="26" borderId="27" xfId="18" applyFont="1" applyFill="1" applyBorder="1" applyAlignment="1">
      <alignment horizontal="left" vertical="center" wrapText="1"/>
    </xf>
    <xf numFmtId="0" fontId="38" fillId="4" borderId="28" xfId="18" applyFont="1" applyFill="1" applyBorder="1" applyAlignment="1">
      <alignment horizontal="left" vertical="center" wrapText="1"/>
    </xf>
    <xf numFmtId="0" fontId="38" fillId="4" borderId="31" xfId="18" applyFont="1" applyFill="1" applyBorder="1" applyAlignment="1">
      <alignment horizontal="left" vertical="center" wrapText="1"/>
    </xf>
    <xf numFmtId="0" fontId="38" fillId="4" borderId="44" xfId="18" applyFont="1" applyFill="1" applyBorder="1" applyAlignment="1">
      <alignment horizontal="left" vertical="center" wrapText="1"/>
    </xf>
    <xf numFmtId="0" fontId="38" fillId="4" borderId="43" xfId="18" applyFont="1" applyFill="1" applyBorder="1" applyAlignment="1">
      <alignment horizontal="left" vertical="center" wrapText="1"/>
    </xf>
    <xf numFmtId="0" fontId="38" fillId="4" borderId="27" xfId="0" applyFont="1" applyFill="1" applyBorder="1" applyAlignment="1">
      <alignment horizontal="left" vertical="center" wrapText="1"/>
    </xf>
    <xf numFmtId="0" fontId="57" fillId="0" borderId="0" xfId="18" applyFont="1" applyFill="1" applyBorder="1" applyAlignment="1">
      <alignment horizontal="center" vertical="top" wrapText="1"/>
    </xf>
    <xf numFmtId="0" fontId="38" fillId="4" borderId="30" xfId="0" applyFont="1" applyFill="1" applyBorder="1" applyAlignment="1">
      <alignment horizontal="center" vertical="center" wrapText="1"/>
    </xf>
    <xf numFmtId="0" fontId="38" fillId="4" borderId="28" xfId="0" applyFont="1" applyFill="1" applyBorder="1" applyAlignment="1">
      <alignment horizontal="center" vertical="center" wrapText="1"/>
    </xf>
    <xf numFmtId="0" fontId="38" fillId="4" borderId="27" xfId="0" applyFont="1" applyFill="1" applyBorder="1" applyAlignment="1">
      <alignment horizontal="center" vertical="center" wrapText="1"/>
    </xf>
    <xf numFmtId="0" fontId="38" fillId="4" borderId="30" xfId="0" applyFont="1" applyFill="1" applyBorder="1" applyAlignment="1">
      <alignment vertical="center" wrapText="1"/>
    </xf>
    <xf numFmtId="0" fontId="38" fillId="4" borderId="28" xfId="0" applyFont="1" applyFill="1" applyBorder="1" applyAlignment="1">
      <alignment vertical="center" wrapText="1"/>
    </xf>
    <xf numFmtId="0" fontId="38" fillId="4" borderId="27" xfId="0" applyFont="1" applyFill="1" applyBorder="1" applyAlignment="1">
      <alignment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31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DB5E-490E-95FC-4666FC31462F}"/>
            </c:ext>
          </c:extLst>
        </c:ser>
        <c:dLbls>
          <c:showLegendKey val="0"/>
          <c:showVal val="0"/>
          <c:showCatName val="0"/>
          <c:showSerName val="0"/>
          <c:showPercent val="0"/>
          <c:showBubbleSize val="0"/>
        </c:dLbls>
        <c:gapWidth val="150"/>
        <c:shape val="box"/>
        <c:axId val="88871680"/>
        <c:axId val="88873216"/>
        <c:axId val="0"/>
      </c:bar3DChart>
      <c:catAx>
        <c:axId val="88871680"/>
        <c:scaling>
          <c:orientation val="minMax"/>
        </c:scaling>
        <c:delete val="0"/>
        <c:axPos val="b"/>
        <c:numFmt formatCode="General" sourceLinked="0"/>
        <c:majorTickMark val="none"/>
        <c:minorTickMark val="none"/>
        <c:tickLblPos val="nextTo"/>
        <c:txPr>
          <a:bodyPr/>
          <a:lstStyle/>
          <a:p>
            <a:pPr>
              <a:defRPr lang="es-HN"/>
            </a:pPr>
            <a:endParaRPr lang="es-HN"/>
          </a:p>
        </c:txPr>
        <c:crossAx val="88873216"/>
        <c:crosses val="autoZero"/>
        <c:auto val="1"/>
        <c:lblAlgn val="ctr"/>
        <c:lblOffset val="100"/>
        <c:noMultiLvlLbl val="0"/>
      </c:catAx>
      <c:valAx>
        <c:axId val="88873216"/>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887168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D59-446A-9175-79A22AC3E761}"/>
            </c:ext>
          </c:extLst>
        </c:ser>
        <c:dLbls>
          <c:showLegendKey val="0"/>
          <c:showVal val="0"/>
          <c:showCatName val="0"/>
          <c:showSerName val="0"/>
          <c:showPercent val="0"/>
          <c:showBubbleSize val="0"/>
        </c:dLbls>
        <c:gapWidth val="150"/>
        <c:shape val="box"/>
        <c:axId val="88912640"/>
        <c:axId val="88914176"/>
        <c:axId val="0"/>
      </c:bar3DChart>
      <c:catAx>
        <c:axId val="88912640"/>
        <c:scaling>
          <c:orientation val="minMax"/>
        </c:scaling>
        <c:delete val="0"/>
        <c:axPos val="b"/>
        <c:numFmt formatCode="General" sourceLinked="0"/>
        <c:majorTickMark val="none"/>
        <c:minorTickMark val="none"/>
        <c:tickLblPos val="nextTo"/>
        <c:txPr>
          <a:bodyPr/>
          <a:lstStyle/>
          <a:p>
            <a:pPr>
              <a:defRPr lang="es-HN"/>
            </a:pPr>
            <a:endParaRPr lang="es-HN"/>
          </a:p>
        </c:txPr>
        <c:crossAx val="88914176"/>
        <c:crosses val="autoZero"/>
        <c:auto val="1"/>
        <c:lblAlgn val="ctr"/>
        <c:lblOffset val="100"/>
        <c:noMultiLvlLbl val="0"/>
      </c:catAx>
      <c:valAx>
        <c:axId val="889141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89126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1</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7F1A-4579-ABED-447493D42D10}"/>
            </c:ext>
          </c:extLst>
        </c:ser>
        <c:dLbls>
          <c:showLegendKey val="0"/>
          <c:showVal val="0"/>
          <c:showCatName val="0"/>
          <c:showSerName val="0"/>
          <c:showPercent val="0"/>
          <c:showBubbleSize val="0"/>
        </c:dLbls>
        <c:gapWidth val="150"/>
        <c:shape val="box"/>
        <c:axId val="89015040"/>
        <c:axId val="89016576"/>
        <c:axId val="0"/>
      </c:bar3DChart>
      <c:catAx>
        <c:axId val="89015040"/>
        <c:scaling>
          <c:orientation val="minMax"/>
        </c:scaling>
        <c:delete val="0"/>
        <c:axPos val="b"/>
        <c:numFmt formatCode="General" sourceLinked="0"/>
        <c:majorTickMark val="none"/>
        <c:minorTickMark val="none"/>
        <c:tickLblPos val="nextTo"/>
        <c:txPr>
          <a:bodyPr/>
          <a:lstStyle/>
          <a:p>
            <a:pPr>
              <a:defRPr lang="es-HN"/>
            </a:pPr>
            <a:endParaRPr lang="es-HN"/>
          </a:p>
        </c:txPr>
        <c:crossAx val="89016576"/>
        <c:crosses val="autoZero"/>
        <c:auto val="1"/>
        <c:lblAlgn val="ctr"/>
        <c:lblOffset val="100"/>
        <c:noMultiLvlLbl val="0"/>
      </c:catAx>
      <c:valAx>
        <c:axId val="8901657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90150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a16="http://schemas.microsoft.com/office/drawing/2014/main" xmlns=""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a16="http://schemas.microsoft.com/office/drawing/2014/main" xmlns=""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a16="http://schemas.microsoft.com/office/drawing/2014/main" xmlns=""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1325356</xdr:colOff>
      <xdr:row>9</xdr:row>
      <xdr:rowOff>122084</xdr:rowOff>
    </xdr:to>
    <xdr:pic>
      <xdr:nvPicPr>
        <xdr:cNvPr id="2" name="1 Imagen">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0" totalsRowShown="0" headerRowDxfId="21" headerRowBorderDxfId="20" tableBorderDxfId="19">
  <autoFilter ref="E7:F10"/>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64"/>
      <c r="U2" s="764"/>
      <c r="V2" s="764"/>
      <c r="W2" s="764"/>
      <c r="X2" s="764"/>
      <c r="Y2" s="764"/>
      <c r="Z2" s="764"/>
      <c r="AA2" s="764"/>
      <c r="AB2" s="764"/>
      <c r="AC2" s="764" t="s">
        <v>25</v>
      </c>
      <c r="AD2" s="764"/>
      <c r="AE2" s="764"/>
      <c r="AF2" s="764"/>
      <c r="AG2" s="764"/>
      <c r="AH2" s="764"/>
      <c r="AI2" s="764"/>
      <c r="AJ2" s="764"/>
    </row>
    <row r="3" spans="2:36" ht="16.5" customHeight="1" x14ac:dyDescent="0.25">
      <c r="B3" s="33" t="s">
        <v>7</v>
      </c>
      <c r="C3" s="33"/>
      <c r="D3" s="33"/>
      <c r="E3" s="33"/>
      <c r="F3" s="33"/>
      <c r="G3" s="33"/>
      <c r="H3" s="33"/>
      <c r="I3" s="33"/>
      <c r="J3" s="33"/>
      <c r="K3" s="33"/>
      <c r="L3" s="33"/>
      <c r="M3" s="33"/>
      <c r="N3" s="33"/>
      <c r="O3" s="33"/>
      <c r="P3" s="33"/>
      <c r="Q3" s="33"/>
      <c r="R3" s="33"/>
      <c r="S3" s="33"/>
      <c r="T3" s="764"/>
      <c r="U3" s="764"/>
      <c r="V3" s="764"/>
      <c r="W3" s="764"/>
      <c r="X3" s="764"/>
      <c r="Y3" s="764"/>
      <c r="Z3" s="764"/>
      <c r="AA3" s="764"/>
      <c r="AB3" s="764"/>
      <c r="AC3" s="764" t="s">
        <v>7</v>
      </c>
      <c r="AD3" s="764"/>
      <c r="AE3" s="764"/>
      <c r="AF3" s="764"/>
      <c r="AG3" s="764"/>
      <c r="AH3" s="764"/>
      <c r="AI3" s="764"/>
      <c r="AJ3" s="764"/>
    </row>
    <row r="4" spans="2:36" ht="12.75" customHeight="1" x14ac:dyDescent="0.25">
      <c r="B4" s="33" t="s">
        <v>36</v>
      </c>
      <c r="C4" s="33"/>
      <c r="D4" s="33"/>
      <c r="E4" s="33"/>
      <c r="F4" s="33"/>
      <c r="G4" s="33"/>
      <c r="H4" s="33"/>
      <c r="I4" s="33"/>
      <c r="J4" s="33"/>
      <c r="K4" s="33"/>
      <c r="L4" s="33"/>
      <c r="M4" s="33"/>
      <c r="N4" s="33"/>
      <c r="O4" s="33"/>
      <c r="P4" s="33"/>
      <c r="Q4" s="33"/>
      <c r="R4" s="33"/>
      <c r="S4" s="33"/>
      <c r="T4" s="764"/>
      <c r="U4" s="764"/>
      <c r="V4" s="764"/>
      <c r="W4" s="764"/>
      <c r="X4" s="764"/>
      <c r="Y4" s="764"/>
      <c r="Z4" s="764"/>
      <c r="AA4" s="764"/>
      <c r="AB4" s="764"/>
      <c r="AC4" s="764" t="s">
        <v>36</v>
      </c>
      <c r="AD4" s="764"/>
      <c r="AE4" s="764"/>
      <c r="AF4" s="764"/>
      <c r="AG4" s="764"/>
      <c r="AH4" s="764"/>
      <c r="AI4" s="764"/>
      <c r="AJ4" s="764"/>
    </row>
    <row r="5" spans="2:36" ht="15.75" x14ac:dyDescent="0.25">
      <c r="B5" s="2"/>
      <c r="C5" s="2"/>
      <c r="D5" s="2"/>
    </row>
    <row r="6" spans="2:36" ht="16.5" thickBot="1" x14ac:dyDescent="0.3">
      <c r="B6" s="2"/>
      <c r="C6" s="2"/>
      <c r="D6" s="2"/>
    </row>
    <row r="7" spans="2:36" ht="75.75" customHeight="1" x14ac:dyDescent="0.25">
      <c r="B7" s="759" t="s">
        <v>20</v>
      </c>
      <c r="C7" s="759" t="s">
        <v>38</v>
      </c>
      <c r="D7" s="759" t="s">
        <v>39</v>
      </c>
      <c r="E7" s="761" t="s">
        <v>40</v>
      </c>
      <c r="F7" s="759" t="s">
        <v>37</v>
      </c>
      <c r="G7" s="761" t="s">
        <v>9</v>
      </c>
      <c r="H7" s="763" t="s">
        <v>0</v>
      </c>
      <c r="I7" s="763" t="s">
        <v>8</v>
      </c>
      <c r="J7" s="763" t="s">
        <v>16</v>
      </c>
      <c r="K7" s="763"/>
      <c r="L7" s="763" t="s">
        <v>13</v>
      </c>
      <c r="M7" s="763"/>
      <c r="N7" s="763"/>
      <c r="O7" s="763"/>
      <c r="P7" s="763"/>
      <c r="Q7" s="763"/>
      <c r="R7" s="763"/>
      <c r="S7" s="763"/>
      <c r="T7" s="759" t="s">
        <v>14</v>
      </c>
      <c r="U7" s="763" t="s">
        <v>18</v>
      </c>
      <c r="V7" s="763" t="s">
        <v>26</v>
      </c>
      <c r="W7" s="763"/>
      <c r="X7" s="763" t="s">
        <v>15</v>
      </c>
      <c r="Y7" s="763" t="s">
        <v>17</v>
      </c>
      <c r="Z7" s="763"/>
      <c r="AA7" s="763" t="s">
        <v>22</v>
      </c>
      <c r="AB7" s="763" t="s">
        <v>32</v>
      </c>
      <c r="AC7" s="765" t="s">
        <v>31</v>
      </c>
      <c r="AD7" s="765"/>
      <c r="AE7" s="765"/>
      <c r="AF7" s="765"/>
      <c r="AG7" s="763" t="s">
        <v>28</v>
      </c>
      <c r="AH7" s="763" t="s">
        <v>29</v>
      </c>
      <c r="AI7" s="763" t="s">
        <v>1</v>
      </c>
      <c r="AJ7" s="763" t="s">
        <v>2</v>
      </c>
    </row>
    <row r="8" spans="2:36" ht="15.75" customHeight="1" x14ac:dyDescent="0.25">
      <c r="B8" s="760"/>
      <c r="C8" s="760"/>
      <c r="D8" s="760"/>
      <c r="E8" s="762"/>
      <c r="F8" s="760"/>
      <c r="G8" s="762"/>
      <c r="H8" s="758"/>
      <c r="I8" s="758"/>
      <c r="J8" s="758" t="s">
        <v>33</v>
      </c>
      <c r="K8" s="758" t="s">
        <v>19</v>
      </c>
      <c r="L8" s="766" t="s">
        <v>3</v>
      </c>
      <c r="M8" s="766"/>
      <c r="N8" s="766" t="s">
        <v>4</v>
      </c>
      <c r="O8" s="766"/>
      <c r="P8" s="766" t="s">
        <v>5</v>
      </c>
      <c r="Q8" s="766"/>
      <c r="R8" s="766" t="s">
        <v>6</v>
      </c>
      <c r="S8" s="766"/>
      <c r="T8" s="760"/>
      <c r="U8" s="758"/>
      <c r="V8" s="758" t="s">
        <v>23</v>
      </c>
      <c r="W8" s="758" t="s">
        <v>21</v>
      </c>
      <c r="X8" s="758"/>
      <c r="Y8" s="758" t="s">
        <v>23</v>
      </c>
      <c r="Z8" s="758" t="s">
        <v>21</v>
      </c>
      <c r="AA8" s="758"/>
      <c r="AB8" s="758"/>
      <c r="AC8" s="14" t="s">
        <v>3</v>
      </c>
      <c r="AD8" s="14" t="s">
        <v>4</v>
      </c>
      <c r="AE8" s="14" t="s">
        <v>5</v>
      </c>
      <c r="AF8" s="14" t="s">
        <v>6</v>
      </c>
      <c r="AG8" s="758"/>
      <c r="AH8" s="758"/>
      <c r="AI8" s="758"/>
      <c r="AJ8" s="758"/>
    </row>
    <row r="9" spans="2:36" ht="78.75" x14ac:dyDescent="0.25">
      <c r="B9" s="760"/>
      <c r="C9" s="760"/>
      <c r="D9" s="760"/>
      <c r="E9" s="762"/>
      <c r="F9" s="760"/>
      <c r="G9" s="762"/>
      <c r="H9" s="758"/>
      <c r="I9" s="758"/>
      <c r="J9" s="758"/>
      <c r="K9" s="758"/>
      <c r="L9" s="32" t="s">
        <v>11</v>
      </c>
      <c r="M9" s="32" t="s">
        <v>12</v>
      </c>
      <c r="N9" s="32" t="s">
        <v>11</v>
      </c>
      <c r="O9" s="32" t="s">
        <v>12</v>
      </c>
      <c r="P9" s="32" t="s">
        <v>11</v>
      </c>
      <c r="Q9" s="32" t="s">
        <v>12</v>
      </c>
      <c r="R9" s="32" t="s">
        <v>11</v>
      </c>
      <c r="S9" s="32" t="s">
        <v>12</v>
      </c>
      <c r="T9" s="760"/>
      <c r="U9" s="758"/>
      <c r="V9" s="758"/>
      <c r="W9" s="758"/>
      <c r="X9" s="758"/>
      <c r="Y9" s="758"/>
      <c r="Z9" s="758"/>
      <c r="AA9" s="758"/>
      <c r="AB9" s="758"/>
      <c r="AC9" s="14" t="s">
        <v>24</v>
      </c>
      <c r="AD9" s="14" t="s">
        <v>24</v>
      </c>
      <c r="AE9" s="14" t="s">
        <v>24</v>
      </c>
      <c r="AF9" s="14" t="s">
        <v>24</v>
      </c>
      <c r="AG9" s="758"/>
      <c r="AH9" s="758"/>
      <c r="AI9" s="758"/>
      <c r="AJ9" s="758"/>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56" t="s">
        <v>10</v>
      </c>
      <c r="K31" s="757"/>
      <c r="L31" s="754"/>
      <c r="M31" s="755"/>
      <c r="N31" s="754"/>
      <c r="O31" s="755"/>
      <c r="P31" s="754"/>
      <c r="Q31" s="755"/>
      <c r="R31" s="754"/>
      <c r="S31" s="75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187"/>
  <sheetViews>
    <sheetView showGridLines="0" topLeftCell="A4" zoomScale="84" zoomScaleNormal="84" zoomScaleSheetLayoutView="80" workbookViewId="0">
      <selection activeCell="A17" sqref="A17"/>
    </sheetView>
  </sheetViews>
  <sheetFormatPr baseColWidth="10" defaultColWidth="11.5703125" defaultRowHeight="15" x14ac:dyDescent="0.2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16.5703125" style="76" customWidth="1"/>
    <col min="8" max="8" width="24.140625" style="84" bestFit="1" customWidth="1"/>
    <col min="9" max="9" width="36" style="84" bestFit="1" customWidth="1"/>
    <col min="10" max="10" width="28.140625" style="84" bestFit="1" customWidth="1"/>
    <col min="11" max="11" width="19.85546875" style="84" bestFit="1" customWidth="1"/>
    <col min="12" max="12" width="12.7109375" style="84" bestFit="1" customWidth="1"/>
    <col min="13"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0" t="s">
        <v>1356</v>
      </c>
      <c r="B2" s="120" t="s">
        <v>1358</v>
      </c>
      <c r="C2" s="120" t="s">
        <v>470</v>
      </c>
      <c r="D2" s="120" t="s">
        <v>1357</v>
      </c>
      <c r="E2" s="120" t="s">
        <v>1359</v>
      </c>
      <c r="F2" s="120" t="s">
        <v>471</v>
      </c>
      <c r="G2" s="158" t="s">
        <v>1360</v>
      </c>
      <c r="H2" s="120" t="s">
        <v>1361</v>
      </c>
      <c r="I2" s="120" t="s">
        <v>1362</v>
      </c>
      <c r="J2" s="120" t="s">
        <v>1446</v>
      </c>
      <c r="K2" s="120" t="s">
        <v>1363</v>
      </c>
      <c r="L2" s="120" t="s">
        <v>1364</v>
      </c>
      <c r="M2" s="120" t="s">
        <v>1365</v>
      </c>
      <c r="N2" s="120" t="s">
        <v>1366</v>
      </c>
      <c r="O2" s="120" t="s">
        <v>1367</v>
      </c>
      <c r="P2" s="120" t="s">
        <v>1453</v>
      </c>
      <c r="Q2" s="120" t="s">
        <v>1475</v>
      </c>
      <c r="R2" s="401" t="str">
        <f>+Presupuesto!D11</f>
        <v>Recurrente</v>
      </c>
      <c r="S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396" t="s">
        <v>419</v>
      </c>
      <c r="AI2" s="396" t="s">
        <v>420</v>
      </c>
      <c r="AJ2" s="396" t="s">
        <v>421</v>
      </c>
      <c r="AK2" s="396" t="s">
        <v>422</v>
      </c>
      <c r="AL2" s="396" t="s">
        <v>423</v>
      </c>
      <c r="AM2" s="396" t="s">
        <v>426</v>
      </c>
      <c r="AN2" s="396" t="s">
        <v>424</v>
      </c>
      <c r="AO2" s="396" t="s">
        <v>425</v>
      </c>
      <c r="AP2" s="396" t="s">
        <v>427</v>
      </c>
      <c r="AQ2" s="396" t="s">
        <v>428</v>
      </c>
      <c r="AR2" s="396" t="s">
        <v>429</v>
      </c>
      <c r="AS2" s="396" t="s">
        <v>430</v>
      </c>
      <c r="AT2" s="396" t="s">
        <v>431</v>
      </c>
      <c r="AU2" s="396" t="s">
        <v>432</v>
      </c>
      <c r="AV2" s="396" t="s">
        <v>433</v>
      </c>
      <c r="AW2" s="396" t="s">
        <v>434</v>
      </c>
      <c r="AX2" s="396" t="s">
        <v>435</v>
      </c>
      <c r="AY2" s="396" t="s">
        <v>436</v>
      </c>
      <c r="AZ2" s="396" t="s">
        <v>437</v>
      </c>
      <c r="BA2" s="396" t="s">
        <v>438</v>
      </c>
      <c r="BB2" s="396" t="s">
        <v>439</v>
      </c>
      <c r="BC2" s="396" t="s">
        <v>440</v>
      </c>
      <c r="BD2" s="396" t="s">
        <v>441</v>
      </c>
      <c r="BE2" s="396" t="s">
        <v>442</v>
      </c>
      <c r="BF2" s="396" t="s">
        <v>443</v>
      </c>
      <c r="BG2" s="396" t="s">
        <v>444</v>
      </c>
      <c r="BH2" s="396" t="s">
        <v>445</v>
      </c>
      <c r="BI2" s="396" t="s">
        <v>446</v>
      </c>
      <c r="BJ2" s="396" t="s">
        <v>447</v>
      </c>
      <c r="BK2" s="396" t="s">
        <v>448</v>
      </c>
      <c r="BL2" s="396" t="s">
        <v>449</v>
      </c>
      <c r="BM2" s="396" t="s">
        <v>450</v>
      </c>
      <c r="BN2" s="396" t="s">
        <v>451</v>
      </c>
      <c r="BO2" s="396" t="s">
        <v>452</v>
      </c>
      <c r="BP2" s="396" t="s">
        <v>453</v>
      </c>
      <c r="BQ2" s="396" t="s">
        <v>454</v>
      </c>
      <c r="BR2" s="396" t="s">
        <v>455</v>
      </c>
      <c r="BS2" s="396" t="s">
        <v>456</v>
      </c>
      <c r="BT2" s="396" t="s">
        <v>457</v>
      </c>
      <c r="BU2" s="396" t="s">
        <v>458</v>
      </c>
    </row>
    <row r="3" spans="1:515" hidden="1" x14ac:dyDescent="0.25">
      <c r="AH3" s="397">
        <v>2500</v>
      </c>
      <c r="AI3" s="397">
        <v>1900</v>
      </c>
      <c r="AJ3" s="397">
        <v>1650</v>
      </c>
      <c r="AK3" s="397">
        <v>1580</v>
      </c>
      <c r="AL3" s="397">
        <v>2250</v>
      </c>
      <c r="AM3" s="397">
        <v>1650</v>
      </c>
      <c r="AN3" s="397">
        <v>1400</v>
      </c>
      <c r="AO3" s="398">
        <v>1340</v>
      </c>
      <c r="AP3" s="398">
        <v>2000</v>
      </c>
      <c r="AQ3" s="398">
        <v>1400</v>
      </c>
      <c r="AR3" s="398">
        <v>1150</v>
      </c>
      <c r="AS3" s="398">
        <v>1100</v>
      </c>
      <c r="AT3" s="398">
        <v>1750</v>
      </c>
      <c r="AU3" s="398">
        <v>1150</v>
      </c>
      <c r="AV3" s="398">
        <v>900</v>
      </c>
      <c r="AW3" s="398">
        <v>860</v>
      </c>
      <c r="AX3" s="398">
        <v>1200</v>
      </c>
      <c r="AY3" s="399">
        <v>900</v>
      </c>
      <c r="AZ3" s="399">
        <v>650</v>
      </c>
      <c r="BA3" s="399">
        <v>620</v>
      </c>
      <c r="BB3" s="397">
        <f>+'Cuadro Resumen'!C213</f>
        <v>6045.3105000000005</v>
      </c>
      <c r="BC3" s="397">
        <f>+'Cuadro Resumen'!D213</f>
        <v>5571.1684999999998</v>
      </c>
      <c r="BD3" s="397">
        <f>+'Cuadro Resumen'!E213</f>
        <v>7112.13</v>
      </c>
      <c r="BE3" s="397">
        <f>+'Cuadro Resumen'!F213</f>
        <v>6637.9880000000003</v>
      </c>
      <c r="BF3" s="397">
        <f>+'Cuadro Resumen'!C214</f>
        <v>5334.0974999999999</v>
      </c>
      <c r="BG3" s="397">
        <f>+'Cuadro Resumen'!D214</f>
        <v>4859.9555</v>
      </c>
      <c r="BH3" s="397">
        <f>+'Cuadro Resumen'!E214</f>
        <v>6400.9170000000004</v>
      </c>
      <c r="BI3" s="397">
        <f>+'Cuadro Resumen'!F214</f>
        <v>5926.7750000000005</v>
      </c>
      <c r="BJ3" s="398">
        <f>+'Cuadro Resumen'!C215</f>
        <v>4622.8845000000001</v>
      </c>
      <c r="BK3" s="398">
        <f>+'Cuadro Resumen'!D215</f>
        <v>4267.2780000000002</v>
      </c>
      <c r="BL3" s="398">
        <f>+'Cuadro Resumen'!E215</f>
        <v>5689.7039999999997</v>
      </c>
      <c r="BM3" s="398">
        <f>+'Cuadro Resumen'!F215</f>
        <v>5215.5619999999999</v>
      </c>
      <c r="BN3" s="398">
        <f>+'Cuadro Resumen'!C216</f>
        <v>3911.6714999999999</v>
      </c>
      <c r="BO3" s="398">
        <f>+'Cuadro Resumen'!D216</f>
        <v>3556.0650000000001</v>
      </c>
      <c r="BP3" s="398">
        <f>+'Cuadro Resumen'!E216</f>
        <v>4978.491</v>
      </c>
      <c r="BQ3" s="398">
        <f>+'Cuadro Resumen'!F216</f>
        <v>4622.8845000000001</v>
      </c>
      <c r="BR3" s="398">
        <f>+'Cuadro Resumen'!C217</f>
        <v>3437.5295000000001</v>
      </c>
      <c r="BS3" s="398">
        <f>+'Cuadro Resumen'!D217</f>
        <v>3200.4585000000002</v>
      </c>
      <c r="BT3" s="398">
        <f>+'Cuadro Resumen'!E217</f>
        <v>4385.8135000000002</v>
      </c>
      <c r="BU3" s="398">
        <f>+'Cuadro Resumen'!F217</f>
        <v>4030.2069999999999</v>
      </c>
    </row>
    <row r="4" spans="1:515" ht="15.75" thickBot="1" x14ac:dyDescent="0.3"/>
    <row r="5" spans="1:515" ht="27" thickBot="1" x14ac:dyDescent="0.3">
      <c r="C5" s="85" t="s">
        <v>388</v>
      </c>
      <c r="D5" s="196">
        <f>SUMIF(C:C,$C$10,D:D)</f>
        <v>0</v>
      </c>
    </row>
    <row r="6" spans="1:515" x14ac:dyDescent="0.25">
      <c r="C6" s="105"/>
      <c r="D6" s="105"/>
      <c r="E6" s="105"/>
      <c r="F6" s="105"/>
      <c r="G6" s="77"/>
      <c r="H6" s="105"/>
      <c r="I6" s="105"/>
    </row>
    <row r="7" spans="1:515" x14ac:dyDescent="0.25">
      <c r="C7" s="105"/>
      <c r="D7" s="105"/>
      <c r="E7" s="105"/>
      <c r="F7" s="105"/>
      <c r="G7" s="77"/>
      <c r="H7" s="105"/>
      <c r="I7" s="105"/>
    </row>
    <row r="8" spans="1:515" x14ac:dyDescent="0.25">
      <c r="C8" s="105"/>
      <c r="D8" s="105"/>
      <c r="E8" s="105"/>
      <c r="F8" s="105"/>
      <c r="G8" s="77"/>
      <c r="H8" s="105"/>
      <c r="I8" s="105"/>
    </row>
    <row r="9" spans="1:515" ht="15.75" thickBot="1" x14ac:dyDescent="0.3">
      <c r="C9" s="105"/>
      <c r="D9" s="105"/>
      <c r="E9" s="105"/>
      <c r="F9" s="105"/>
      <c r="G9" s="77"/>
      <c r="H9" s="105"/>
      <c r="I9" s="105"/>
    </row>
    <row r="10" spans="1:515" ht="15.75" thickBot="1" x14ac:dyDescent="0.3">
      <c r="C10" s="155" t="s">
        <v>53</v>
      </c>
      <c r="D10" s="324">
        <f>SUM(F17:F37)</f>
        <v>0</v>
      </c>
      <c r="F10" s="70"/>
      <c r="G10" s="78"/>
      <c r="H10" s="70"/>
      <c r="I10" s="70"/>
    </row>
    <row r="11" spans="1:515" x14ac:dyDescent="0.25">
      <c r="C11" s="70"/>
      <c r="D11" s="31"/>
      <c r="E11" s="91"/>
      <c r="F11" s="91"/>
      <c r="G11" s="91"/>
      <c r="H11" s="75"/>
      <c r="I11" s="75"/>
      <c r="J11" s="75"/>
      <c r="K11" s="110"/>
    </row>
    <row r="12" spans="1:515" ht="15.75" x14ac:dyDescent="0.25">
      <c r="B12" s="91"/>
      <c r="C12" s="274" t="s">
        <v>391</v>
      </c>
      <c r="D12" s="322"/>
      <c r="E12" s="91"/>
      <c r="F12" s="91"/>
      <c r="G12" s="91"/>
      <c r="H12" s="75"/>
      <c r="I12" s="75"/>
      <c r="J12" s="75"/>
      <c r="K12" s="110"/>
    </row>
    <row r="13" spans="1:515" ht="18.75" x14ac:dyDescent="0.25">
      <c r="B13" s="91"/>
      <c r="C13" s="205"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TIC_vacía'!$F:$G,2,FALSE),IFERROR(VLOOKUP(D12,'16. Desa. del Sistema Educ.Sup.'!$F:$G,2,FALSE),IFERROR(VLOOKUP(D12,'8. Cultura de Inno. Insti...'!$F:$G,2,FALSE),VLOOKUP(D12,'7. Lo Esencial de la Reforma U.'!$F:$G,2,0)))))))))))))))))</f>
        <v>#N/A</v>
      </c>
      <c r="D13" s="31"/>
      <c r="E13" s="91"/>
      <c r="F13" s="91"/>
      <c r="G13" s="91"/>
      <c r="H13" s="75"/>
      <c r="I13" s="75"/>
      <c r="J13" s="75"/>
      <c r="K13" s="110"/>
    </row>
    <row r="14" spans="1:515" x14ac:dyDescent="0.25">
      <c r="B14" s="91"/>
      <c r="E14" s="91"/>
      <c r="F14" s="91"/>
      <c r="G14" s="91"/>
      <c r="H14" s="75"/>
      <c r="I14" s="75"/>
      <c r="J14" s="75"/>
      <c r="K14" s="110"/>
    </row>
    <row r="15" spans="1:515" ht="15.75" thickBot="1" x14ac:dyDescent="0.3">
      <c r="F15" s="91"/>
      <c r="G15" s="75"/>
      <c r="H15" s="75"/>
      <c r="I15" s="75"/>
    </row>
    <row r="16" spans="1:515" ht="30.75" thickBot="1" x14ac:dyDescent="0.3">
      <c r="C16" s="127" t="s">
        <v>44</v>
      </c>
      <c r="D16" s="132" t="s">
        <v>55</v>
      </c>
      <c r="E16" s="134" t="s">
        <v>57</v>
      </c>
      <c r="F16" s="133" t="s">
        <v>27</v>
      </c>
      <c r="G16" s="131" t="s">
        <v>130</v>
      </c>
      <c r="H16" s="134" t="s">
        <v>46</v>
      </c>
      <c r="I16" s="131" t="s">
        <v>131</v>
      </c>
      <c r="J16" s="131" t="s">
        <v>409</v>
      </c>
      <c r="K16" s="131" t="s">
        <v>410</v>
      </c>
      <c r="L16" s="131" t="s">
        <v>120</v>
      </c>
    </row>
    <row r="17" spans="3:12" x14ac:dyDescent="0.25">
      <c r="C17" s="139"/>
      <c r="D17" s="156"/>
      <c r="E17" s="113"/>
      <c r="F17" s="95">
        <f t="shared" ref="F17:F37" si="0">D17*E17</f>
        <v>0</v>
      </c>
      <c r="G17" s="159"/>
      <c r="H17" s="140"/>
      <c r="I17" s="128" t="e">
        <f>VLOOKUP(H17,Presupuesto!$B$11:$C$565,2,0)</f>
        <v>#N/A</v>
      </c>
      <c r="J17" s="213" t="s">
        <v>1446</v>
      </c>
      <c r="K17" s="96" t="s">
        <v>393</v>
      </c>
      <c r="L17" s="96"/>
    </row>
    <row r="18" spans="3:12" x14ac:dyDescent="0.25">
      <c r="C18" s="139"/>
      <c r="D18" s="156"/>
      <c r="E18" s="121"/>
      <c r="F18" s="95">
        <f t="shared" si="0"/>
        <v>0</v>
      </c>
      <c r="G18" s="159"/>
      <c r="H18" s="140"/>
      <c r="I18" s="128" t="e">
        <f>VLOOKUP(H18,Presupuesto!$B$11:$C$565,2,0)</f>
        <v>#N/A</v>
      </c>
      <c r="J18" s="96" t="str">
        <f>$J$17</f>
        <v>Posgrado</v>
      </c>
      <c r="K18" s="96" t="s">
        <v>411</v>
      </c>
      <c r="L18" s="96"/>
    </row>
    <row r="19" spans="3:12" x14ac:dyDescent="0.25">
      <c r="C19" s="139"/>
      <c r="D19" s="156"/>
      <c r="E19" s="121"/>
      <c r="F19" s="95">
        <f t="shared" si="0"/>
        <v>0</v>
      </c>
      <c r="G19" s="159"/>
      <c r="H19" s="140"/>
      <c r="I19" s="128" t="e">
        <f>VLOOKUP(H19,Presupuesto!$B$11:$C$565,2,0)</f>
        <v>#N/A</v>
      </c>
      <c r="J19" s="96" t="str">
        <f t="shared" ref="J19:J36" si="1">$J$17</f>
        <v>Posgrado</v>
      </c>
      <c r="K19" s="96" t="s">
        <v>411</v>
      </c>
      <c r="L19" s="96"/>
    </row>
    <row r="20" spans="3:12" x14ac:dyDescent="0.25">
      <c r="C20" s="139"/>
      <c r="D20" s="156"/>
      <c r="E20" s="121"/>
      <c r="F20" s="95">
        <f t="shared" si="0"/>
        <v>0</v>
      </c>
      <c r="G20" s="159"/>
      <c r="H20" s="140"/>
      <c r="I20" s="128" t="e">
        <f>VLOOKUP(H20,Presupuesto!$B$11:$C$565,2,0)</f>
        <v>#N/A</v>
      </c>
      <c r="J20" s="96" t="str">
        <f t="shared" si="1"/>
        <v>Posgrado</v>
      </c>
      <c r="K20" s="96" t="s">
        <v>411</v>
      </c>
      <c r="L20" s="96"/>
    </row>
    <row r="21" spans="3:12" x14ac:dyDescent="0.25">
      <c r="C21" s="139"/>
      <c r="D21" s="156"/>
      <c r="E21" s="121"/>
      <c r="F21" s="95">
        <f t="shared" si="0"/>
        <v>0</v>
      </c>
      <c r="G21" s="159"/>
      <c r="H21" s="140"/>
      <c r="I21" s="128" t="e">
        <f>VLOOKUP(H21,Presupuesto!$B$11:$C$565,2,0)</f>
        <v>#N/A</v>
      </c>
      <c r="J21" s="96" t="str">
        <f t="shared" si="1"/>
        <v>Posgrado</v>
      </c>
      <c r="K21" s="96" t="s">
        <v>411</v>
      </c>
      <c r="L21" s="96"/>
    </row>
    <row r="22" spans="3:12" x14ac:dyDescent="0.25">
      <c r="C22" s="139"/>
      <c r="D22" s="156"/>
      <c r="E22" s="121"/>
      <c r="F22" s="95">
        <f t="shared" si="0"/>
        <v>0</v>
      </c>
      <c r="G22" s="159"/>
      <c r="H22" s="140"/>
      <c r="I22" s="128" t="e">
        <f>VLOOKUP(H22,Presupuesto!$B$11:$C$565,2,0)</f>
        <v>#N/A</v>
      </c>
      <c r="J22" s="96" t="str">
        <f t="shared" si="1"/>
        <v>Posgrado</v>
      </c>
      <c r="K22" s="96" t="s">
        <v>400</v>
      </c>
      <c r="L22" s="96"/>
    </row>
    <row r="23" spans="3:12" x14ac:dyDescent="0.25">
      <c r="C23" s="139"/>
      <c r="D23" s="156"/>
      <c r="E23" s="121"/>
      <c r="F23" s="95">
        <f t="shared" si="0"/>
        <v>0</v>
      </c>
      <c r="G23" s="159"/>
      <c r="H23" s="140"/>
      <c r="I23" s="128" t="e">
        <f>VLOOKUP(H23,Presupuesto!$B$11:$C$565,2,0)</f>
        <v>#N/A</v>
      </c>
      <c r="J23" s="96" t="str">
        <f t="shared" si="1"/>
        <v>Posgrado</v>
      </c>
      <c r="K23" s="96" t="s">
        <v>411</v>
      </c>
      <c r="L23" s="96"/>
    </row>
    <row r="24" spans="3:12" x14ac:dyDescent="0.25">
      <c r="C24" s="139"/>
      <c r="D24" s="156"/>
      <c r="E24" s="121"/>
      <c r="F24" s="95">
        <f t="shared" si="0"/>
        <v>0</v>
      </c>
      <c r="G24" s="159"/>
      <c r="H24" s="140"/>
      <c r="I24" s="128" t="e">
        <f>VLOOKUP(H24,Presupuesto!$B$11:$C$565,2,0)</f>
        <v>#N/A</v>
      </c>
      <c r="J24" s="96" t="str">
        <f t="shared" si="1"/>
        <v>Posgrado</v>
      </c>
      <c r="K24" s="96" t="s">
        <v>411</v>
      </c>
      <c r="L24" s="96"/>
    </row>
    <row r="25" spans="3:12" x14ac:dyDescent="0.25">
      <c r="C25" s="139"/>
      <c r="D25" s="156"/>
      <c r="E25" s="121"/>
      <c r="F25" s="95">
        <f t="shared" si="0"/>
        <v>0</v>
      </c>
      <c r="G25" s="159"/>
      <c r="H25" s="140"/>
      <c r="I25" s="128" t="e">
        <f>VLOOKUP(H25,Presupuesto!$B$11:$C$565,2,0)</f>
        <v>#N/A</v>
      </c>
      <c r="J25" s="96" t="str">
        <f t="shared" si="1"/>
        <v>Posgrado</v>
      </c>
      <c r="K25" s="96" t="s">
        <v>411</v>
      </c>
      <c r="L25" s="96"/>
    </row>
    <row r="26" spans="3:12" x14ac:dyDescent="0.25">
      <c r="C26" s="139"/>
      <c r="D26" s="156"/>
      <c r="E26" s="121"/>
      <c r="F26" s="95">
        <f t="shared" si="0"/>
        <v>0</v>
      </c>
      <c r="G26" s="159"/>
      <c r="H26" s="140"/>
      <c r="I26" s="128" t="e">
        <f>VLOOKUP(H26,Presupuesto!$B$11:$C$565,2,0)</f>
        <v>#N/A</v>
      </c>
      <c r="J26" s="96" t="str">
        <f t="shared" si="1"/>
        <v>Posgrado</v>
      </c>
      <c r="K26" s="96" t="s">
        <v>411</v>
      </c>
      <c r="L26" s="96"/>
    </row>
    <row r="27" spans="3:12" x14ac:dyDescent="0.25">
      <c r="C27" s="141"/>
      <c r="D27" s="156"/>
      <c r="E27" s="116"/>
      <c r="F27" s="95">
        <f t="shared" si="0"/>
        <v>0</v>
      </c>
      <c r="G27" s="159"/>
      <c r="H27" s="142"/>
      <c r="I27" s="128" t="e">
        <f>VLOOKUP(H27,Presupuesto!$B$11:$C$565,2,0)</f>
        <v>#N/A</v>
      </c>
      <c r="J27" s="96" t="str">
        <f t="shared" si="1"/>
        <v>Posgrado</v>
      </c>
      <c r="K27" s="96" t="s">
        <v>411</v>
      </c>
      <c r="L27" s="96"/>
    </row>
    <row r="28" spans="3:12" x14ac:dyDescent="0.25">
      <c r="C28" s="141"/>
      <c r="D28" s="156"/>
      <c r="E28" s="116"/>
      <c r="F28" s="95">
        <f t="shared" si="0"/>
        <v>0</v>
      </c>
      <c r="G28" s="159"/>
      <c r="H28" s="142"/>
      <c r="I28" s="128" t="e">
        <f>VLOOKUP(H28,Presupuesto!$B$11:$C$565,2,0)</f>
        <v>#N/A</v>
      </c>
      <c r="J28" s="96" t="str">
        <f t="shared" si="1"/>
        <v>Posgrado</v>
      </c>
      <c r="K28" s="96" t="s">
        <v>411</v>
      </c>
      <c r="L28" s="96"/>
    </row>
    <row r="29" spans="3:12" x14ac:dyDescent="0.25">
      <c r="C29" s="141"/>
      <c r="D29" s="156"/>
      <c r="E29" s="116"/>
      <c r="F29" s="95">
        <f t="shared" si="0"/>
        <v>0</v>
      </c>
      <c r="G29" s="159"/>
      <c r="H29" s="142"/>
      <c r="I29" s="128" t="e">
        <f>VLOOKUP(H29,Presupuesto!$B$11:$C$565,2,0)</f>
        <v>#N/A</v>
      </c>
      <c r="J29" s="96" t="str">
        <f t="shared" si="1"/>
        <v>Posgrado</v>
      </c>
      <c r="K29" s="96" t="s">
        <v>411</v>
      </c>
      <c r="L29" s="96"/>
    </row>
    <row r="30" spans="3:12" x14ac:dyDescent="0.25">
      <c r="C30" s="141"/>
      <c r="D30" s="156"/>
      <c r="E30" s="116"/>
      <c r="F30" s="95">
        <f t="shared" si="0"/>
        <v>0</v>
      </c>
      <c r="G30" s="159"/>
      <c r="H30" s="142"/>
      <c r="I30" s="128" t="e">
        <f>VLOOKUP(H30,Presupuesto!$B$11:$C$565,2,0)</f>
        <v>#N/A</v>
      </c>
      <c r="J30" s="96" t="str">
        <f t="shared" si="1"/>
        <v>Posgrado</v>
      </c>
      <c r="K30" s="96" t="s">
        <v>411</v>
      </c>
      <c r="L30" s="96"/>
    </row>
    <row r="31" spans="3:12" x14ac:dyDescent="0.25">
      <c r="C31" s="141"/>
      <c r="D31" s="156"/>
      <c r="E31" s="116"/>
      <c r="F31" s="95">
        <f t="shared" si="0"/>
        <v>0</v>
      </c>
      <c r="G31" s="159"/>
      <c r="H31" s="142"/>
      <c r="I31" s="128" t="e">
        <f>VLOOKUP(H31,Presupuesto!$B$11:$C$565,2,0)</f>
        <v>#N/A</v>
      </c>
      <c r="J31" s="96" t="str">
        <f t="shared" si="1"/>
        <v>Posgrado</v>
      </c>
      <c r="K31" s="96" t="s">
        <v>411</v>
      </c>
      <c r="L31" s="96"/>
    </row>
    <row r="32" spans="3:12" x14ac:dyDescent="0.25">
      <c r="C32" s="141"/>
      <c r="D32" s="156"/>
      <c r="E32" s="116"/>
      <c r="F32" s="95">
        <f t="shared" si="0"/>
        <v>0</v>
      </c>
      <c r="G32" s="159"/>
      <c r="H32" s="142"/>
      <c r="I32" s="128" t="e">
        <f>VLOOKUP(H32,Presupuesto!$B$11:$C$565,2,0)</f>
        <v>#N/A</v>
      </c>
      <c r="J32" s="96" t="str">
        <f t="shared" si="1"/>
        <v>Posgrado</v>
      </c>
      <c r="K32" s="96" t="s">
        <v>411</v>
      </c>
      <c r="L32" s="96"/>
    </row>
    <row r="33" spans="3:12" x14ac:dyDescent="0.25">
      <c r="C33" s="143"/>
      <c r="D33" s="156"/>
      <c r="E33" s="116"/>
      <c r="F33" s="95">
        <f t="shared" si="0"/>
        <v>0</v>
      </c>
      <c r="G33" s="159"/>
      <c r="H33" s="144"/>
      <c r="I33" s="128" t="e">
        <f>VLOOKUP(H33,Presupuesto!$B$11:$C$565,2,0)</f>
        <v>#N/A</v>
      </c>
      <c r="J33" s="96" t="str">
        <f t="shared" si="1"/>
        <v>Posgrado</v>
      </c>
      <c r="K33" s="96" t="s">
        <v>402</v>
      </c>
      <c r="L33" s="96"/>
    </row>
    <row r="34" spans="3:12" x14ac:dyDescent="0.25">
      <c r="C34" s="143"/>
      <c r="D34" s="156"/>
      <c r="E34" s="116"/>
      <c r="F34" s="95">
        <f t="shared" si="0"/>
        <v>0</v>
      </c>
      <c r="G34" s="159"/>
      <c r="H34" s="144"/>
      <c r="I34" s="128" t="e">
        <f>VLOOKUP(H34,Presupuesto!$B$11:$C$565,2,0)</f>
        <v>#N/A</v>
      </c>
      <c r="J34" s="96" t="str">
        <f t="shared" si="1"/>
        <v>Posgrado</v>
      </c>
      <c r="K34" s="96" t="s">
        <v>411</v>
      </c>
      <c r="L34" s="96"/>
    </row>
    <row r="35" spans="3:12" x14ac:dyDescent="0.25">
      <c r="C35" s="143"/>
      <c r="D35" s="156"/>
      <c r="E35" s="116"/>
      <c r="F35" s="95">
        <f t="shared" si="0"/>
        <v>0</v>
      </c>
      <c r="G35" s="159"/>
      <c r="H35" s="144"/>
      <c r="I35" s="128" t="e">
        <f>VLOOKUP(H35,Presupuesto!$B$11:$C$565,2,0)</f>
        <v>#N/A</v>
      </c>
      <c r="J35" s="96" t="str">
        <f t="shared" si="1"/>
        <v>Posgrado</v>
      </c>
      <c r="K35" s="96" t="s">
        <v>411</v>
      </c>
      <c r="L35" s="96"/>
    </row>
    <row r="36" spans="3:12" x14ac:dyDescent="0.25">
      <c r="C36" s="143"/>
      <c r="D36" s="156"/>
      <c r="E36" s="116"/>
      <c r="F36" s="95">
        <f t="shared" si="0"/>
        <v>0</v>
      </c>
      <c r="G36" s="159"/>
      <c r="H36" s="144"/>
      <c r="I36" s="128" t="e">
        <f>VLOOKUP(H36,Presupuesto!$B$11:$C$565,2,0)</f>
        <v>#N/A</v>
      </c>
      <c r="J36" s="96" t="str">
        <f t="shared" si="1"/>
        <v>Posgrado</v>
      </c>
      <c r="K36" s="96" t="s">
        <v>411</v>
      </c>
      <c r="L36" s="96"/>
    </row>
    <row r="37" spans="3:12" ht="15.75" thickBot="1" x14ac:dyDescent="0.3">
      <c r="C37" s="145"/>
      <c r="D37" s="217"/>
      <c r="E37" s="101"/>
      <c r="F37" s="103">
        <f t="shared" si="0"/>
        <v>0</v>
      </c>
      <c r="G37" s="160"/>
      <c r="H37" s="146"/>
      <c r="I37" s="130" t="e">
        <f>VLOOKUP(H37,Presupuesto!$B$11:$C$565,2,0)</f>
        <v>#N/A</v>
      </c>
      <c r="J37" s="104" t="str">
        <f>$J$20</f>
        <v>Posgrado</v>
      </c>
      <c r="K37" s="122" t="s">
        <v>393</v>
      </c>
      <c r="L37" s="104"/>
    </row>
    <row r="38" spans="3:12" x14ac:dyDescent="0.25">
      <c r="F38" s="88"/>
      <c r="G38" s="87"/>
      <c r="H38" s="88"/>
      <c r="I38" s="88"/>
    </row>
    <row r="39" spans="3:12" ht="15.75" thickBot="1" x14ac:dyDescent="0.3"/>
    <row r="40" spans="3:12" ht="15.75" thickBot="1" x14ac:dyDescent="0.3">
      <c r="C40" s="155" t="s">
        <v>53</v>
      </c>
      <c r="D40" s="324">
        <f>SUM(F47:F67)</f>
        <v>0</v>
      </c>
      <c r="F40" s="70"/>
      <c r="G40" s="78"/>
      <c r="H40" s="70"/>
      <c r="I40" s="70"/>
    </row>
    <row r="41" spans="3:12" x14ac:dyDescent="0.25">
      <c r="C41" s="70"/>
      <c r="D41" s="31"/>
      <c r="E41" s="91"/>
      <c r="F41" s="91"/>
      <c r="G41" s="91"/>
      <c r="H41" s="75"/>
      <c r="I41" s="75"/>
      <c r="J41" s="75"/>
      <c r="K41" s="110"/>
    </row>
    <row r="42" spans="3:12" ht="15.75" x14ac:dyDescent="0.25">
      <c r="C42" s="274" t="s">
        <v>391</v>
      </c>
      <c r="D42" s="322"/>
      <c r="E42" s="91"/>
      <c r="F42" s="91"/>
      <c r="G42" s="91"/>
      <c r="H42" s="75"/>
      <c r="I42" s="75"/>
      <c r="J42" s="75"/>
      <c r="K42" s="110"/>
    </row>
    <row r="43" spans="3:12" ht="18.75" x14ac:dyDescent="0.25">
      <c r="C43" s="205"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TIC_vacía'!$F:$G,2,FALSE),IFERROR(VLOOKUP(D42,'16. Desa. del Sistema Educ.Sup.'!$F:$G,2,FALSE),IFERROR(VLOOKUP(D42,'8. Cultura de Inno. Insti...'!$F:$G,2,FALSE),VLOOKUP(D42,'7. Lo Esencial de la Reforma U.'!$F:$G,2,0)))))))))))))))))</f>
        <v>#N/A</v>
      </c>
      <c r="D43" s="31"/>
      <c r="E43" s="91"/>
      <c r="F43" s="91"/>
      <c r="G43" s="91"/>
      <c r="H43" s="75"/>
      <c r="I43" s="75"/>
      <c r="J43" s="75"/>
      <c r="K43" s="110"/>
    </row>
    <row r="44" spans="3:12" x14ac:dyDescent="0.25">
      <c r="E44" s="91"/>
      <c r="F44" s="91"/>
      <c r="G44" s="91"/>
      <c r="H44" s="75"/>
      <c r="I44" s="75"/>
      <c r="J44" s="75"/>
      <c r="K44" s="110"/>
    </row>
    <row r="45" spans="3:12" ht="15.75" thickBot="1" x14ac:dyDescent="0.3">
      <c r="F45" s="91"/>
      <c r="G45" s="75"/>
      <c r="H45" s="75"/>
      <c r="I45" s="75"/>
    </row>
    <row r="46" spans="3:12" ht="30.75" thickBot="1" x14ac:dyDescent="0.3">
      <c r="C46" s="127" t="s">
        <v>44</v>
      </c>
      <c r="D46" s="132" t="s">
        <v>55</v>
      </c>
      <c r="E46" s="134" t="s">
        <v>57</v>
      </c>
      <c r="F46" s="133" t="s">
        <v>27</v>
      </c>
      <c r="G46" s="131" t="s">
        <v>130</v>
      </c>
      <c r="H46" s="134" t="s">
        <v>46</v>
      </c>
      <c r="I46" s="131" t="s">
        <v>131</v>
      </c>
      <c r="J46" s="131" t="s">
        <v>409</v>
      </c>
      <c r="K46" s="131" t="s">
        <v>410</v>
      </c>
      <c r="L46" s="131" t="s">
        <v>120</v>
      </c>
    </row>
    <row r="47" spans="3:12" x14ac:dyDescent="0.25">
      <c r="C47" s="139"/>
      <c r="D47" s="156"/>
      <c r="E47" s="113"/>
      <c r="F47" s="95">
        <f t="shared" ref="F47:F67" si="2">D47*E47</f>
        <v>0</v>
      </c>
      <c r="G47" s="159"/>
      <c r="H47" s="140"/>
      <c r="I47" s="128" t="e">
        <f>VLOOKUP(H47,Presupuesto!$B$11:$C$565,2,0)</f>
        <v>#N/A</v>
      </c>
      <c r="J47" s="213" t="s">
        <v>1446</v>
      </c>
      <c r="K47" s="96" t="s">
        <v>393</v>
      </c>
      <c r="L47" s="96"/>
    </row>
    <row r="48" spans="3:12" x14ac:dyDescent="0.25">
      <c r="C48" s="139"/>
      <c r="D48" s="156"/>
      <c r="E48" s="121"/>
      <c r="F48" s="95">
        <f t="shared" si="2"/>
        <v>0</v>
      </c>
      <c r="G48" s="159"/>
      <c r="H48" s="140"/>
      <c r="I48" s="128" t="e">
        <f>VLOOKUP(H48,Presupuesto!$B$11:$C$565,2,0)</f>
        <v>#N/A</v>
      </c>
      <c r="J48" s="96" t="str">
        <f>$J$47</f>
        <v>Posgrado</v>
      </c>
      <c r="K48" s="96" t="s">
        <v>411</v>
      </c>
      <c r="L48" s="96"/>
    </row>
    <row r="49" spans="3:12" x14ac:dyDescent="0.25">
      <c r="C49" s="139"/>
      <c r="D49" s="156"/>
      <c r="E49" s="121"/>
      <c r="F49" s="95">
        <f t="shared" si="2"/>
        <v>0</v>
      </c>
      <c r="G49" s="159"/>
      <c r="H49" s="140"/>
      <c r="I49" s="128" t="e">
        <f>VLOOKUP(H49,Presupuesto!$B$11:$C$565,2,0)</f>
        <v>#N/A</v>
      </c>
      <c r="J49" s="96" t="str">
        <f t="shared" ref="J49:J67" si="3">$J$47</f>
        <v>Posgrado</v>
      </c>
      <c r="K49" s="96" t="s">
        <v>411</v>
      </c>
      <c r="L49" s="96"/>
    </row>
    <row r="50" spans="3:12" x14ac:dyDescent="0.25">
      <c r="C50" s="139"/>
      <c r="D50" s="156"/>
      <c r="E50" s="121"/>
      <c r="F50" s="95">
        <f t="shared" si="2"/>
        <v>0</v>
      </c>
      <c r="G50" s="159"/>
      <c r="H50" s="140"/>
      <c r="I50" s="128" t="e">
        <f>VLOOKUP(H50,Presupuesto!$B$11:$C$565,2,0)</f>
        <v>#N/A</v>
      </c>
      <c r="J50" s="96" t="str">
        <f t="shared" si="3"/>
        <v>Posgrado</v>
      </c>
      <c r="K50" s="96" t="s">
        <v>411</v>
      </c>
      <c r="L50" s="96"/>
    </row>
    <row r="51" spans="3:12" x14ac:dyDescent="0.25">
      <c r="C51" s="139"/>
      <c r="D51" s="156"/>
      <c r="E51" s="121"/>
      <c r="F51" s="95">
        <f t="shared" si="2"/>
        <v>0</v>
      </c>
      <c r="G51" s="159"/>
      <c r="H51" s="140"/>
      <c r="I51" s="128" t="e">
        <f>VLOOKUP(H51,Presupuesto!$B$11:$C$565,2,0)</f>
        <v>#N/A</v>
      </c>
      <c r="J51" s="96" t="str">
        <f t="shared" si="3"/>
        <v>Posgrado</v>
      </c>
      <c r="K51" s="96" t="s">
        <v>411</v>
      </c>
      <c r="L51" s="96"/>
    </row>
    <row r="52" spans="3:12" x14ac:dyDescent="0.25">
      <c r="C52" s="139"/>
      <c r="D52" s="156"/>
      <c r="E52" s="121"/>
      <c r="F52" s="95">
        <f t="shared" si="2"/>
        <v>0</v>
      </c>
      <c r="G52" s="159"/>
      <c r="H52" s="140"/>
      <c r="I52" s="128" t="e">
        <f>VLOOKUP(H52,Presupuesto!$B$11:$C$565,2,0)</f>
        <v>#N/A</v>
      </c>
      <c r="J52" s="96" t="str">
        <f t="shared" si="3"/>
        <v>Posgrado</v>
      </c>
      <c r="K52" s="96" t="s">
        <v>400</v>
      </c>
      <c r="L52" s="96"/>
    </row>
    <row r="53" spans="3:12" x14ac:dyDescent="0.25">
      <c r="C53" s="139"/>
      <c r="D53" s="156"/>
      <c r="E53" s="121"/>
      <c r="F53" s="95">
        <f t="shared" si="2"/>
        <v>0</v>
      </c>
      <c r="G53" s="159"/>
      <c r="H53" s="140"/>
      <c r="I53" s="128" t="e">
        <f>VLOOKUP(H53,Presupuesto!$B$11:$C$565,2,0)</f>
        <v>#N/A</v>
      </c>
      <c r="J53" s="96" t="str">
        <f t="shared" si="3"/>
        <v>Posgrado</v>
      </c>
      <c r="K53" s="96" t="s">
        <v>411</v>
      </c>
      <c r="L53" s="96"/>
    </row>
    <row r="54" spans="3:12" x14ac:dyDescent="0.25">
      <c r="C54" s="139"/>
      <c r="D54" s="156"/>
      <c r="E54" s="121"/>
      <c r="F54" s="95">
        <f t="shared" si="2"/>
        <v>0</v>
      </c>
      <c r="G54" s="159"/>
      <c r="H54" s="140"/>
      <c r="I54" s="128" t="e">
        <f>VLOOKUP(H54,Presupuesto!$B$11:$C$565,2,0)</f>
        <v>#N/A</v>
      </c>
      <c r="J54" s="96" t="str">
        <f t="shared" si="3"/>
        <v>Posgrado</v>
      </c>
      <c r="K54" s="96" t="s">
        <v>411</v>
      </c>
      <c r="L54" s="96"/>
    </row>
    <row r="55" spans="3:12" x14ac:dyDescent="0.25">
      <c r="C55" s="139"/>
      <c r="D55" s="156"/>
      <c r="E55" s="121"/>
      <c r="F55" s="95">
        <f t="shared" si="2"/>
        <v>0</v>
      </c>
      <c r="G55" s="159"/>
      <c r="H55" s="140"/>
      <c r="I55" s="128" t="e">
        <f>VLOOKUP(H55,Presupuesto!$B$11:$C$565,2,0)</f>
        <v>#N/A</v>
      </c>
      <c r="J55" s="96" t="str">
        <f t="shared" si="3"/>
        <v>Posgrado</v>
      </c>
      <c r="K55" s="96" t="s">
        <v>411</v>
      </c>
      <c r="L55" s="96"/>
    </row>
    <row r="56" spans="3:12" x14ac:dyDescent="0.25">
      <c r="C56" s="139"/>
      <c r="D56" s="156"/>
      <c r="E56" s="121"/>
      <c r="F56" s="95">
        <f t="shared" si="2"/>
        <v>0</v>
      </c>
      <c r="G56" s="159"/>
      <c r="H56" s="140"/>
      <c r="I56" s="128" t="e">
        <f>VLOOKUP(H56,Presupuesto!$B$11:$C$565,2,0)</f>
        <v>#N/A</v>
      </c>
      <c r="J56" s="96" t="str">
        <f t="shared" si="3"/>
        <v>Posgrado</v>
      </c>
      <c r="K56" s="96" t="s">
        <v>411</v>
      </c>
      <c r="L56" s="96"/>
    </row>
    <row r="57" spans="3:12" x14ac:dyDescent="0.25">
      <c r="C57" s="141"/>
      <c r="D57" s="156"/>
      <c r="E57" s="116"/>
      <c r="F57" s="95">
        <f t="shared" si="2"/>
        <v>0</v>
      </c>
      <c r="G57" s="159"/>
      <c r="H57" s="142"/>
      <c r="I57" s="128" t="e">
        <f>VLOOKUP(H57,Presupuesto!$B$11:$C$565,2,0)</f>
        <v>#N/A</v>
      </c>
      <c r="J57" s="96" t="str">
        <f t="shared" si="3"/>
        <v>Posgrado</v>
      </c>
      <c r="K57" s="96" t="s">
        <v>411</v>
      </c>
      <c r="L57" s="96"/>
    </row>
    <row r="58" spans="3:12" x14ac:dyDescent="0.25">
      <c r="C58" s="141"/>
      <c r="D58" s="156"/>
      <c r="E58" s="116"/>
      <c r="F58" s="95">
        <f t="shared" si="2"/>
        <v>0</v>
      </c>
      <c r="G58" s="159"/>
      <c r="H58" s="142"/>
      <c r="I58" s="128" t="e">
        <f>VLOOKUP(H58,Presupuesto!$B$11:$C$565,2,0)</f>
        <v>#N/A</v>
      </c>
      <c r="J58" s="96" t="str">
        <f t="shared" si="3"/>
        <v>Posgrado</v>
      </c>
      <c r="K58" s="96" t="s">
        <v>411</v>
      </c>
      <c r="L58" s="96"/>
    </row>
    <row r="59" spans="3:12" x14ac:dyDescent="0.25">
      <c r="C59" s="141"/>
      <c r="D59" s="156"/>
      <c r="E59" s="116"/>
      <c r="F59" s="95">
        <f t="shared" si="2"/>
        <v>0</v>
      </c>
      <c r="G59" s="159"/>
      <c r="H59" s="142"/>
      <c r="I59" s="128" t="e">
        <f>VLOOKUP(H59,Presupuesto!$B$11:$C$565,2,0)</f>
        <v>#N/A</v>
      </c>
      <c r="J59" s="96" t="str">
        <f t="shared" si="3"/>
        <v>Posgrado</v>
      </c>
      <c r="K59" s="96" t="s">
        <v>411</v>
      </c>
      <c r="L59" s="96"/>
    </row>
    <row r="60" spans="3:12" x14ac:dyDescent="0.25">
      <c r="C60" s="141"/>
      <c r="D60" s="156"/>
      <c r="E60" s="116"/>
      <c r="F60" s="95">
        <f t="shared" si="2"/>
        <v>0</v>
      </c>
      <c r="G60" s="159"/>
      <c r="H60" s="142"/>
      <c r="I60" s="128" t="e">
        <f>VLOOKUP(H60,Presupuesto!$B$11:$C$565,2,0)</f>
        <v>#N/A</v>
      </c>
      <c r="J60" s="96" t="str">
        <f t="shared" si="3"/>
        <v>Posgrado</v>
      </c>
      <c r="K60" s="96" t="s">
        <v>411</v>
      </c>
      <c r="L60" s="96"/>
    </row>
    <row r="61" spans="3:12" x14ac:dyDescent="0.25">
      <c r="C61" s="141"/>
      <c r="D61" s="156"/>
      <c r="E61" s="116"/>
      <c r="F61" s="95">
        <f t="shared" si="2"/>
        <v>0</v>
      </c>
      <c r="G61" s="159"/>
      <c r="H61" s="142"/>
      <c r="I61" s="128" t="e">
        <f>VLOOKUP(H61,Presupuesto!$B$11:$C$565,2,0)</f>
        <v>#N/A</v>
      </c>
      <c r="J61" s="96" t="str">
        <f t="shared" si="3"/>
        <v>Posgrado</v>
      </c>
      <c r="K61" s="96" t="s">
        <v>411</v>
      </c>
      <c r="L61" s="96"/>
    </row>
    <row r="62" spans="3:12" x14ac:dyDescent="0.25">
      <c r="C62" s="141"/>
      <c r="D62" s="156"/>
      <c r="E62" s="116"/>
      <c r="F62" s="95">
        <f t="shared" si="2"/>
        <v>0</v>
      </c>
      <c r="G62" s="159"/>
      <c r="H62" s="142"/>
      <c r="I62" s="128" t="e">
        <f>VLOOKUP(H62,Presupuesto!$B$11:$C$565,2,0)</f>
        <v>#N/A</v>
      </c>
      <c r="J62" s="96" t="str">
        <f t="shared" si="3"/>
        <v>Posgrado</v>
      </c>
      <c r="K62" s="96" t="s">
        <v>411</v>
      </c>
      <c r="L62" s="96"/>
    </row>
    <row r="63" spans="3:12" x14ac:dyDescent="0.25">
      <c r="C63" s="143"/>
      <c r="D63" s="156"/>
      <c r="E63" s="116"/>
      <c r="F63" s="95">
        <f t="shared" si="2"/>
        <v>0</v>
      </c>
      <c r="G63" s="159"/>
      <c r="H63" s="144"/>
      <c r="I63" s="128" t="e">
        <f>VLOOKUP(H63,Presupuesto!$B$11:$C$565,2,0)</f>
        <v>#N/A</v>
      </c>
      <c r="J63" s="96" t="str">
        <f t="shared" si="3"/>
        <v>Posgrado</v>
      </c>
      <c r="K63" s="96" t="s">
        <v>402</v>
      </c>
      <c r="L63" s="96"/>
    </row>
    <row r="64" spans="3:12" x14ac:dyDescent="0.25">
      <c r="C64" s="143"/>
      <c r="D64" s="156"/>
      <c r="E64" s="116"/>
      <c r="F64" s="95">
        <f t="shared" si="2"/>
        <v>0</v>
      </c>
      <c r="G64" s="159"/>
      <c r="H64" s="144"/>
      <c r="I64" s="128" t="e">
        <f>VLOOKUP(H64,Presupuesto!$B$11:$C$565,2,0)</f>
        <v>#N/A</v>
      </c>
      <c r="J64" s="96" t="str">
        <f t="shared" si="3"/>
        <v>Posgrado</v>
      </c>
      <c r="K64" s="96" t="s">
        <v>411</v>
      </c>
      <c r="L64" s="96"/>
    </row>
    <row r="65" spans="3:12" x14ac:dyDescent="0.25">
      <c r="C65" s="143"/>
      <c r="D65" s="156"/>
      <c r="E65" s="116"/>
      <c r="F65" s="95">
        <f t="shared" si="2"/>
        <v>0</v>
      </c>
      <c r="G65" s="159"/>
      <c r="H65" s="144"/>
      <c r="I65" s="128" t="e">
        <f>VLOOKUP(H65,Presupuesto!$B$11:$C$565,2,0)</f>
        <v>#N/A</v>
      </c>
      <c r="J65" s="96" t="str">
        <f t="shared" si="3"/>
        <v>Posgrado</v>
      </c>
      <c r="K65" s="96" t="s">
        <v>411</v>
      </c>
      <c r="L65" s="96"/>
    </row>
    <row r="66" spans="3:12" x14ac:dyDescent="0.25">
      <c r="C66" s="143"/>
      <c r="D66" s="156"/>
      <c r="E66" s="116"/>
      <c r="F66" s="95">
        <f t="shared" si="2"/>
        <v>0</v>
      </c>
      <c r="G66" s="159"/>
      <c r="H66" s="144"/>
      <c r="I66" s="128" t="e">
        <f>VLOOKUP(H66,Presupuesto!$B$11:$C$565,2,0)</f>
        <v>#N/A</v>
      </c>
      <c r="J66" s="96" t="str">
        <f t="shared" si="3"/>
        <v>Posgrado</v>
      </c>
      <c r="K66" s="96" t="s">
        <v>411</v>
      </c>
      <c r="L66" s="96"/>
    </row>
    <row r="67" spans="3:12" ht="15.75" thickBot="1" x14ac:dyDescent="0.3">
      <c r="C67" s="145"/>
      <c r="D67" s="217"/>
      <c r="E67" s="101"/>
      <c r="F67" s="103">
        <f t="shared" si="2"/>
        <v>0</v>
      </c>
      <c r="G67" s="160"/>
      <c r="H67" s="146"/>
      <c r="I67" s="130" t="e">
        <f>VLOOKUP(H67,Presupuesto!$B$11:$C$565,2,0)</f>
        <v>#N/A</v>
      </c>
      <c r="J67" s="104" t="str">
        <f t="shared" si="3"/>
        <v>Posgrado</v>
      </c>
      <c r="K67" s="122" t="s">
        <v>393</v>
      </c>
      <c r="L67" s="104"/>
    </row>
    <row r="69" spans="3:12" ht="15.75" thickBot="1" x14ac:dyDescent="0.3"/>
    <row r="70" spans="3:12" ht="15.75" thickBot="1" x14ac:dyDescent="0.3">
      <c r="C70" s="155" t="s">
        <v>53</v>
      </c>
      <c r="D70" s="324">
        <f>SUM(F77:F97)</f>
        <v>0</v>
      </c>
      <c r="F70" s="70"/>
      <c r="G70" s="78"/>
      <c r="H70" s="70"/>
      <c r="I70" s="70"/>
    </row>
    <row r="71" spans="3:12" x14ac:dyDescent="0.25">
      <c r="C71" s="70"/>
      <c r="D71" s="31"/>
      <c r="E71" s="91"/>
      <c r="F71" s="91"/>
      <c r="G71" s="91"/>
      <c r="H71" s="75"/>
      <c r="I71" s="75"/>
      <c r="J71" s="75"/>
      <c r="K71" s="110"/>
    </row>
    <row r="72" spans="3:12" ht="15.75" x14ac:dyDescent="0.25">
      <c r="C72" s="274" t="s">
        <v>391</v>
      </c>
      <c r="D72" s="322"/>
      <c r="E72" s="91"/>
      <c r="F72" s="91"/>
      <c r="G72" s="91"/>
      <c r="H72" s="75"/>
      <c r="I72" s="75"/>
      <c r="J72" s="75"/>
      <c r="K72" s="110"/>
    </row>
    <row r="73" spans="3:12" ht="18.75" x14ac:dyDescent="0.25">
      <c r="C73" s="205"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TIC_vacía'!$F:$G,2,FALSE),IFERROR(VLOOKUP(D72,'16. Desa. del Sistema Educ.Sup.'!$F:$G,2,FALSE),IFERROR(VLOOKUP(D72,'8. Cultura de Inno. Insti...'!$F:$G,2,FALSE),VLOOKUP(D72,'7. Lo Esencial de la Reforma U.'!$F:$G,2,0)))))))))))))))))</f>
        <v>#N/A</v>
      </c>
      <c r="D73" s="31"/>
      <c r="E73" s="91"/>
      <c r="F73" s="91"/>
      <c r="G73" s="91"/>
      <c r="H73" s="75"/>
      <c r="I73" s="75"/>
      <c r="J73" s="75"/>
      <c r="K73" s="110"/>
    </row>
    <row r="74" spans="3:12" x14ac:dyDescent="0.25">
      <c r="E74" s="91"/>
      <c r="F74" s="91"/>
      <c r="G74" s="91"/>
      <c r="H74" s="75"/>
      <c r="I74" s="75"/>
      <c r="J74" s="75"/>
      <c r="K74" s="110"/>
    </row>
    <row r="75" spans="3:12" ht="15.75" thickBot="1" x14ac:dyDescent="0.3">
      <c r="F75" s="91"/>
      <c r="G75" s="75"/>
      <c r="H75" s="75"/>
      <c r="I75" s="75"/>
    </row>
    <row r="76" spans="3:12" ht="30.75" thickBot="1" x14ac:dyDescent="0.3">
      <c r="C76" s="127" t="s">
        <v>44</v>
      </c>
      <c r="D76" s="132" t="s">
        <v>55</v>
      </c>
      <c r="E76" s="134" t="s">
        <v>57</v>
      </c>
      <c r="F76" s="133" t="s">
        <v>27</v>
      </c>
      <c r="G76" s="131" t="s">
        <v>130</v>
      </c>
      <c r="H76" s="134" t="s">
        <v>46</v>
      </c>
      <c r="I76" s="131" t="s">
        <v>131</v>
      </c>
      <c r="J76" s="131" t="s">
        <v>409</v>
      </c>
      <c r="K76" s="131" t="s">
        <v>410</v>
      </c>
      <c r="L76" s="131" t="s">
        <v>120</v>
      </c>
    </row>
    <row r="77" spans="3:12" x14ac:dyDescent="0.25">
      <c r="C77" s="139"/>
      <c r="D77" s="156"/>
      <c r="E77" s="113"/>
      <c r="F77" s="95">
        <f t="shared" ref="F77:F97" si="4">D77*E77</f>
        <v>0</v>
      </c>
      <c r="G77" s="159"/>
      <c r="H77" s="140"/>
      <c r="I77" s="128" t="e">
        <f>VLOOKUP(H77,Presupuesto!$B$11:$C$565,2,0)</f>
        <v>#N/A</v>
      </c>
      <c r="J77" s="213" t="s">
        <v>1446</v>
      </c>
      <c r="K77" s="96" t="s">
        <v>393</v>
      </c>
      <c r="L77" s="96"/>
    </row>
    <row r="78" spans="3:12" x14ac:dyDescent="0.25">
      <c r="C78" s="139"/>
      <c r="D78" s="156"/>
      <c r="E78" s="121"/>
      <c r="F78" s="95">
        <f t="shared" si="4"/>
        <v>0</v>
      </c>
      <c r="G78" s="159"/>
      <c r="H78" s="140"/>
      <c r="I78" s="128" t="e">
        <f>VLOOKUP(H78,Presupuesto!$B$11:$C$565,2,0)</f>
        <v>#N/A</v>
      </c>
      <c r="J78" s="96" t="str">
        <f>$J$77</f>
        <v>Posgrado</v>
      </c>
      <c r="K78" s="96" t="s">
        <v>411</v>
      </c>
      <c r="L78" s="96"/>
    </row>
    <row r="79" spans="3:12" x14ac:dyDescent="0.25">
      <c r="C79" s="139"/>
      <c r="D79" s="156"/>
      <c r="E79" s="121"/>
      <c r="F79" s="95">
        <f t="shared" si="4"/>
        <v>0</v>
      </c>
      <c r="G79" s="159"/>
      <c r="H79" s="140"/>
      <c r="I79" s="128" t="e">
        <f>VLOOKUP(H79,Presupuesto!$B$11:$C$565,2,0)</f>
        <v>#N/A</v>
      </c>
      <c r="J79" s="96" t="str">
        <f t="shared" ref="J79:J97" si="5">$J$77</f>
        <v>Posgrado</v>
      </c>
      <c r="K79" s="96" t="s">
        <v>411</v>
      </c>
      <c r="L79" s="96"/>
    </row>
    <row r="80" spans="3:12" x14ac:dyDescent="0.25">
      <c r="C80" s="139"/>
      <c r="D80" s="156"/>
      <c r="E80" s="121"/>
      <c r="F80" s="95">
        <f t="shared" si="4"/>
        <v>0</v>
      </c>
      <c r="G80" s="159"/>
      <c r="H80" s="140"/>
      <c r="I80" s="128" t="e">
        <f>VLOOKUP(H80,Presupuesto!$B$11:$C$565,2,0)</f>
        <v>#N/A</v>
      </c>
      <c r="J80" s="96" t="str">
        <f t="shared" si="5"/>
        <v>Posgrado</v>
      </c>
      <c r="K80" s="96" t="s">
        <v>411</v>
      </c>
      <c r="L80" s="96"/>
    </row>
    <row r="81" spans="3:12" x14ac:dyDescent="0.25">
      <c r="C81" s="139"/>
      <c r="D81" s="156"/>
      <c r="E81" s="121"/>
      <c r="F81" s="95">
        <f t="shared" si="4"/>
        <v>0</v>
      </c>
      <c r="G81" s="159"/>
      <c r="H81" s="140"/>
      <c r="I81" s="128" t="e">
        <f>VLOOKUP(H81,Presupuesto!$B$11:$C$565,2,0)</f>
        <v>#N/A</v>
      </c>
      <c r="J81" s="96" t="str">
        <f t="shared" si="5"/>
        <v>Posgrado</v>
      </c>
      <c r="K81" s="96" t="s">
        <v>411</v>
      </c>
      <c r="L81" s="96"/>
    </row>
    <row r="82" spans="3:12" x14ac:dyDescent="0.25">
      <c r="C82" s="139"/>
      <c r="D82" s="156"/>
      <c r="E82" s="121"/>
      <c r="F82" s="95">
        <f t="shared" si="4"/>
        <v>0</v>
      </c>
      <c r="G82" s="159"/>
      <c r="H82" s="140"/>
      <c r="I82" s="128" t="e">
        <f>VLOOKUP(H82,Presupuesto!$B$11:$C$565,2,0)</f>
        <v>#N/A</v>
      </c>
      <c r="J82" s="96" t="str">
        <f t="shared" si="5"/>
        <v>Posgrado</v>
      </c>
      <c r="K82" s="96" t="s">
        <v>400</v>
      </c>
      <c r="L82" s="96"/>
    </row>
    <row r="83" spans="3:12" x14ac:dyDescent="0.25">
      <c r="C83" s="139"/>
      <c r="D83" s="156"/>
      <c r="E83" s="121"/>
      <c r="F83" s="95">
        <f t="shared" si="4"/>
        <v>0</v>
      </c>
      <c r="G83" s="159"/>
      <c r="H83" s="140"/>
      <c r="I83" s="128" t="e">
        <f>VLOOKUP(H83,Presupuesto!$B$11:$C$565,2,0)</f>
        <v>#N/A</v>
      </c>
      <c r="J83" s="96" t="str">
        <f t="shared" si="5"/>
        <v>Posgrado</v>
      </c>
      <c r="K83" s="96" t="s">
        <v>411</v>
      </c>
      <c r="L83" s="96"/>
    </row>
    <row r="84" spans="3:12" x14ac:dyDescent="0.25">
      <c r="C84" s="139"/>
      <c r="D84" s="156"/>
      <c r="E84" s="121"/>
      <c r="F84" s="95">
        <f t="shared" si="4"/>
        <v>0</v>
      </c>
      <c r="G84" s="159"/>
      <c r="H84" s="140"/>
      <c r="I84" s="128" t="e">
        <f>VLOOKUP(H84,Presupuesto!$B$11:$C$565,2,0)</f>
        <v>#N/A</v>
      </c>
      <c r="J84" s="96" t="str">
        <f t="shared" si="5"/>
        <v>Posgrado</v>
      </c>
      <c r="K84" s="96" t="s">
        <v>411</v>
      </c>
      <c r="L84" s="96"/>
    </row>
    <row r="85" spans="3:12" x14ac:dyDescent="0.25">
      <c r="C85" s="139"/>
      <c r="D85" s="156"/>
      <c r="E85" s="121"/>
      <c r="F85" s="95">
        <f t="shared" si="4"/>
        <v>0</v>
      </c>
      <c r="G85" s="159"/>
      <c r="H85" s="140"/>
      <c r="I85" s="128" t="e">
        <f>VLOOKUP(H85,Presupuesto!$B$11:$C$565,2,0)</f>
        <v>#N/A</v>
      </c>
      <c r="J85" s="96" t="str">
        <f t="shared" si="5"/>
        <v>Posgrado</v>
      </c>
      <c r="K85" s="96" t="s">
        <v>411</v>
      </c>
      <c r="L85" s="96"/>
    </row>
    <row r="86" spans="3:12" x14ac:dyDescent="0.25">
      <c r="C86" s="139"/>
      <c r="D86" s="156"/>
      <c r="E86" s="121"/>
      <c r="F86" s="95">
        <f t="shared" si="4"/>
        <v>0</v>
      </c>
      <c r="G86" s="159"/>
      <c r="H86" s="140"/>
      <c r="I86" s="128" t="e">
        <f>VLOOKUP(H86,Presupuesto!$B$11:$C$565,2,0)</f>
        <v>#N/A</v>
      </c>
      <c r="J86" s="96" t="str">
        <f t="shared" si="5"/>
        <v>Posgrado</v>
      </c>
      <c r="K86" s="96" t="s">
        <v>411</v>
      </c>
      <c r="L86" s="96"/>
    </row>
    <row r="87" spans="3:12" x14ac:dyDescent="0.25">
      <c r="C87" s="141"/>
      <c r="D87" s="156"/>
      <c r="E87" s="116"/>
      <c r="F87" s="95">
        <f t="shared" si="4"/>
        <v>0</v>
      </c>
      <c r="G87" s="159"/>
      <c r="H87" s="142"/>
      <c r="I87" s="128" t="e">
        <f>VLOOKUP(H87,Presupuesto!$B$11:$C$565,2,0)</f>
        <v>#N/A</v>
      </c>
      <c r="J87" s="96" t="str">
        <f t="shared" si="5"/>
        <v>Posgrado</v>
      </c>
      <c r="K87" s="96" t="s">
        <v>411</v>
      </c>
      <c r="L87" s="96"/>
    </row>
    <row r="88" spans="3:12" x14ac:dyDescent="0.25">
      <c r="C88" s="141"/>
      <c r="D88" s="156"/>
      <c r="E88" s="116"/>
      <c r="F88" s="95">
        <f t="shared" si="4"/>
        <v>0</v>
      </c>
      <c r="G88" s="159"/>
      <c r="H88" s="142"/>
      <c r="I88" s="128" t="e">
        <f>VLOOKUP(H88,Presupuesto!$B$11:$C$565,2,0)</f>
        <v>#N/A</v>
      </c>
      <c r="J88" s="96" t="str">
        <f t="shared" si="5"/>
        <v>Posgrado</v>
      </c>
      <c r="K88" s="96" t="s">
        <v>411</v>
      </c>
      <c r="L88" s="96"/>
    </row>
    <row r="89" spans="3:12" x14ac:dyDescent="0.25">
      <c r="C89" s="141"/>
      <c r="D89" s="156"/>
      <c r="E89" s="116"/>
      <c r="F89" s="95">
        <f t="shared" si="4"/>
        <v>0</v>
      </c>
      <c r="G89" s="159"/>
      <c r="H89" s="142"/>
      <c r="I89" s="128" t="e">
        <f>VLOOKUP(H89,Presupuesto!$B$11:$C$565,2,0)</f>
        <v>#N/A</v>
      </c>
      <c r="J89" s="96" t="str">
        <f t="shared" si="5"/>
        <v>Posgrado</v>
      </c>
      <c r="K89" s="96" t="s">
        <v>411</v>
      </c>
      <c r="L89" s="96"/>
    </row>
    <row r="90" spans="3:12" x14ac:dyDescent="0.25">
      <c r="C90" s="141"/>
      <c r="D90" s="156"/>
      <c r="E90" s="116"/>
      <c r="F90" s="95">
        <f t="shared" si="4"/>
        <v>0</v>
      </c>
      <c r="G90" s="159"/>
      <c r="H90" s="142"/>
      <c r="I90" s="128" t="e">
        <f>VLOOKUP(H90,Presupuesto!$B$11:$C$565,2,0)</f>
        <v>#N/A</v>
      </c>
      <c r="J90" s="96" t="str">
        <f t="shared" si="5"/>
        <v>Posgrado</v>
      </c>
      <c r="K90" s="96" t="s">
        <v>411</v>
      </c>
      <c r="L90" s="96"/>
    </row>
    <row r="91" spans="3:12" x14ac:dyDescent="0.25">
      <c r="C91" s="141"/>
      <c r="D91" s="156"/>
      <c r="E91" s="116"/>
      <c r="F91" s="95">
        <f t="shared" si="4"/>
        <v>0</v>
      </c>
      <c r="G91" s="159"/>
      <c r="H91" s="142"/>
      <c r="I91" s="128" t="e">
        <f>VLOOKUP(H91,Presupuesto!$B$11:$C$565,2,0)</f>
        <v>#N/A</v>
      </c>
      <c r="J91" s="96" t="str">
        <f t="shared" si="5"/>
        <v>Posgrado</v>
      </c>
      <c r="K91" s="96" t="s">
        <v>411</v>
      </c>
      <c r="L91" s="96"/>
    </row>
    <row r="92" spans="3:12" x14ac:dyDescent="0.25">
      <c r="C92" s="141"/>
      <c r="D92" s="156"/>
      <c r="E92" s="116"/>
      <c r="F92" s="95">
        <f t="shared" si="4"/>
        <v>0</v>
      </c>
      <c r="G92" s="159"/>
      <c r="H92" s="142"/>
      <c r="I92" s="128" t="e">
        <f>VLOOKUP(H92,Presupuesto!$B$11:$C$565,2,0)</f>
        <v>#N/A</v>
      </c>
      <c r="J92" s="96" t="str">
        <f t="shared" si="5"/>
        <v>Posgrado</v>
      </c>
      <c r="K92" s="96" t="s">
        <v>411</v>
      </c>
      <c r="L92" s="96"/>
    </row>
    <row r="93" spans="3:12" x14ac:dyDescent="0.25">
      <c r="C93" s="143"/>
      <c r="D93" s="156"/>
      <c r="E93" s="116"/>
      <c r="F93" s="95">
        <f t="shared" si="4"/>
        <v>0</v>
      </c>
      <c r="G93" s="159"/>
      <c r="H93" s="144"/>
      <c r="I93" s="128" t="e">
        <f>VLOOKUP(H93,Presupuesto!$B$11:$C$565,2,0)</f>
        <v>#N/A</v>
      </c>
      <c r="J93" s="96" t="str">
        <f t="shared" si="5"/>
        <v>Posgrado</v>
      </c>
      <c r="K93" s="96" t="s">
        <v>402</v>
      </c>
      <c r="L93" s="96"/>
    </row>
    <row r="94" spans="3:12" x14ac:dyDescent="0.25">
      <c r="C94" s="143"/>
      <c r="D94" s="156"/>
      <c r="E94" s="116"/>
      <c r="F94" s="95">
        <f t="shared" si="4"/>
        <v>0</v>
      </c>
      <c r="G94" s="159"/>
      <c r="H94" s="144"/>
      <c r="I94" s="128" t="e">
        <f>VLOOKUP(H94,Presupuesto!$B$11:$C$565,2,0)</f>
        <v>#N/A</v>
      </c>
      <c r="J94" s="96" t="str">
        <f t="shared" si="5"/>
        <v>Posgrado</v>
      </c>
      <c r="K94" s="96" t="s">
        <v>411</v>
      </c>
      <c r="L94" s="96"/>
    </row>
    <row r="95" spans="3:12" x14ac:dyDescent="0.25">
      <c r="C95" s="143"/>
      <c r="D95" s="156"/>
      <c r="E95" s="116"/>
      <c r="F95" s="95">
        <f t="shared" si="4"/>
        <v>0</v>
      </c>
      <c r="G95" s="159"/>
      <c r="H95" s="144"/>
      <c r="I95" s="128" t="e">
        <f>VLOOKUP(H95,Presupuesto!$B$11:$C$565,2,0)</f>
        <v>#N/A</v>
      </c>
      <c r="J95" s="96" t="str">
        <f t="shared" si="5"/>
        <v>Posgrado</v>
      </c>
      <c r="K95" s="96" t="s">
        <v>411</v>
      </c>
      <c r="L95" s="96"/>
    </row>
    <row r="96" spans="3:12" x14ac:dyDescent="0.25">
      <c r="C96" s="143"/>
      <c r="D96" s="156"/>
      <c r="E96" s="116"/>
      <c r="F96" s="95">
        <f t="shared" si="4"/>
        <v>0</v>
      </c>
      <c r="G96" s="159"/>
      <c r="H96" s="144"/>
      <c r="I96" s="128" t="e">
        <f>VLOOKUP(H96,Presupuesto!$B$11:$C$565,2,0)</f>
        <v>#N/A</v>
      </c>
      <c r="J96" s="96" t="str">
        <f t="shared" si="5"/>
        <v>Posgrado</v>
      </c>
      <c r="K96" s="96" t="s">
        <v>411</v>
      </c>
      <c r="L96" s="96"/>
    </row>
    <row r="97" spans="3:12" ht="15.75" thickBot="1" x14ac:dyDescent="0.3">
      <c r="C97" s="145"/>
      <c r="D97" s="217"/>
      <c r="E97" s="101"/>
      <c r="F97" s="103">
        <f t="shared" si="4"/>
        <v>0</v>
      </c>
      <c r="G97" s="160"/>
      <c r="H97" s="146"/>
      <c r="I97" s="130" t="e">
        <f>VLOOKUP(H97,Presupuesto!$B$11:$C$565,2,0)</f>
        <v>#N/A</v>
      </c>
      <c r="J97" s="104" t="str">
        <f t="shared" si="5"/>
        <v>Posgrado</v>
      </c>
      <c r="K97" s="122" t="s">
        <v>393</v>
      </c>
      <c r="L97" s="104"/>
    </row>
    <row r="98" spans="3:12" x14ac:dyDescent="0.25">
      <c r="F98" s="88"/>
      <c r="G98" s="87"/>
      <c r="H98" s="88"/>
      <c r="I98" s="88"/>
    </row>
    <row r="99" spans="3:12" ht="15.75" thickBot="1" x14ac:dyDescent="0.3"/>
    <row r="100" spans="3:12" ht="15.75" thickBot="1" x14ac:dyDescent="0.3">
      <c r="C100" s="155" t="s">
        <v>53</v>
      </c>
      <c r="D100" s="324">
        <f>SUM(F107:F127)</f>
        <v>0</v>
      </c>
      <c r="F100" s="70"/>
      <c r="G100" s="78"/>
      <c r="H100" s="70"/>
      <c r="I100" s="70"/>
    </row>
    <row r="101" spans="3:12" x14ac:dyDescent="0.25">
      <c r="C101" s="70"/>
      <c r="D101" s="31"/>
      <c r="E101" s="91"/>
      <c r="F101" s="91"/>
      <c r="G101" s="91"/>
      <c r="H101" s="75"/>
      <c r="I101" s="75"/>
      <c r="J101" s="75"/>
      <c r="K101" s="110"/>
    </row>
    <row r="102" spans="3:12" ht="15.75" x14ac:dyDescent="0.25">
      <c r="C102" s="274" t="s">
        <v>391</v>
      </c>
      <c r="D102" s="322"/>
      <c r="E102" s="91"/>
      <c r="F102" s="91"/>
      <c r="G102" s="91"/>
      <c r="H102" s="75"/>
      <c r="I102" s="75"/>
      <c r="J102" s="75"/>
      <c r="K102" s="110"/>
    </row>
    <row r="103" spans="3:12" ht="18.75" x14ac:dyDescent="0.25">
      <c r="C103" s="205"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TIC_vacía'!$F:$G,2,FALSE),IFERROR(VLOOKUP(D102,'16. Desa. del Sistema Educ.Sup.'!$F:$G,2,FALSE),IFERROR(VLOOKUP(D102,'8. Cultura de Inno. Insti...'!$F:$G,2,FALSE),VLOOKUP(D102,'7. Lo Esencial de la Reforma U.'!$F:$G,2,0)))))))))))))))))</f>
        <v>#N/A</v>
      </c>
      <c r="D103" s="31"/>
      <c r="E103" s="91"/>
      <c r="F103" s="91"/>
      <c r="G103" s="91"/>
      <c r="H103" s="75"/>
      <c r="I103" s="75"/>
      <c r="J103" s="75"/>
      <c r="K103" s="110"/>
    </row>
    <row r="104" spans="3:12" x14ac:dyDescent="0.25">
      <c r="E104" s="91"/>
      <c r="F104" s="91"/>
      <c r="G104" s="91"/>
      <c r="H104" s="75"/>
      <c r="I104" s="75"/>
      <c r="J104" s="75"/>
      <c r="K104" s="110"/>
    </row>
    <row r="105" spans="3:12" ht="15.75" thickBot="1" x14ac:dyDescent="0.3">
      <c r="F105" s="91"/>
      <c r="G105" s="75"/>
      <c r="H105" s="75"/>
      <c r="I105" s="75"/>
    </row>
    <row r="106" spans="3:12" ht="30.75" thickBot="1" x14ac:dyDescent="0.3">
      <c r="C106" s="127" t="s">
        <v>44</v>
      </c>
      <c r="D106" s="132" t="s">
        <v>55</v>
      </c>
      <c r="E106" s="134" t="s">
        <v>57</v>
      </c>
      <c r="F106" s="133" t="s">
        <v>27</v>
      </c>
      <c r="G106" s="131" t="s">
        <v>130</v>
      </c>
      <c r="H106" s="134" t="s">
        <v>46</v>
      </c>
      <c r="I106" s="131" t="s">
        <v>131</v>
      </c>
      <c r="J106" s="131" t="s">
        <v>409</v>
      </c>
      <c r="K106" s="131" t="s">
        <v>410</v>
      </c>
      <c r="L106" s="131" t="s">
        <v>120</v>
      </c>
    </row>
    <row r="107" spans="3:12" x14ac:dyDescent="0.25">
      <c r="C107" s="139"/>
      <c r="D107" s="156"/>
      <c r="E107" s="113"/>
      <c r="F107" s="95">
        <f t="shared" ref="F107:F127" si="6">D107*E107</f>
        <v>0</v>
      </c>
      <c r="G107" s="159"/>
      <c r="H107" s="140"/>
      <c r="I107" s="128" t="e">
        <f>VLOOKUP(H107,Presupuesto!$B$11:$C$565,2,0)</f>
        <v>#N/A</v>
      </c>
      <c r="J107" s="213" t="s">
        <v>1446</v>
      </c>
      <c r="K107" s="96" t="s">
        <v>393</v>
      </c>
      <c r="L107" s="96"/>
    </row>
    <row r="108" spans="3:12" x14ac:dyDescent="0.25">
      <c r="C108" s="139"/>
      <c r="D108" s="156"/>
      <c r="E108" s="121"/>
      <c r="F108" s="95">
        <f t="shared" si="6"/>
        <v>0</v>
      </c>
      <c r="G108" s="159"/>
      <c r="H108" s="140"/>
      <c r="I108" s="128" t="e">
        <f>VLOOKUP(H108,Presupuesto!$B$11:$C$565,2,0)</f>
        <v>#N/A</v>
      </c>
      <c r="J108" s="96" t="str">
        <f>$J$107</f>
        <v>Posgrado</v>
      </c>
      <c r="K108" s="96" t="s">
        <v>411</v>
      </c>
      <c r="L108" s="96"/>
    </row>
    <row r="109" spans="3:12" x14ac:dyDescent="0.25">
      <c r="C109" s="139"/>
      <c r="D109" s="156"/>
      <c r="E109" s="121"/>
      <c r="F109" s="95">
        <f t="shared" si="6"/>
        <v>0</v>
      </c>
      <c r="G109" s="159"/>
      <c r="H109" s="140"/>
      <c r="I109" s="128" t="e">
        <f>VLOOKUP(H109,Presupuesto!$B$11:$C$565,2,0)</f>
        <v>#N/A</v>
      </c>
      <c r="J109" s="96" t="str">
        <f t="shared" ref="J109:J127" si="7">$J$107</f>
        <v>Posgrado</v>
      </c>
      <c r="K109" s="96" t="s">
        <v>411</v>
      </c>
      <c r="L109" s="96"/>
    </row>
    <row r="110" spans="3:12" x14ac:dyDescent="0.25">
      <c r="C110" s="139"/>
      <c r="D110" s="156"/>
      <c r="E110" s="121"/>
      <c r="F110" s="95">
        <f t="shared" si="6"/>
        <v>0</v>
      </c>
      <c r="G110" s="159"/>
      <c r="H110" s="140"/>
      <c r="I110" s="128" t="e">
        <f>VLOOKUP(H110,Presupuesto!$B$11:$C$565,2,0)</f>
        <v>#N/A</v>
      </c>
      <c r="J110" s="96" t="str">
        <f t="shared" si="7"/>
        <v>Posgrado</v>
      </c>
      <c r="K110" s="96" t="s">
        <v>411</v>
      </c>
      <c r="L110" s="96"/>
    </row>
    <row r="111" spans="3:12" x14ac:dyDescent="0.25">
      <c r="C111" s="139"/>
      <c r="D111" s="156"/>
      <c r="E111" s="121"/>
      <c r="F111" s="95">
        <f t="shared" si="6"/>
        <v>0</v>
      </c>
      <c r="G111" s="159"/>
      <c r="H111" s="140"/>
      <c r="I111" s="128" t="e">
        <f>VLOOKUP(H111,Presupuesto!$B$11:$C$565,2,0)</f>
        <v>#N/A</v>
      </c>
      <c r="J111" s="96" t="str">
        <f t="shared" si="7"/>
        <v>Posgrado</v>
      </c>
      <c r="K111" s="96" t="s">
        <v>411</v>
      </c>
      <c r="L111" s="96"/>
    </row>
    <row r="112" spans="3:12" x14ac:dyDescent="0.25">
      <c r="C112" s="139"/>
      <c r="D112" s="156"/>
      <c r="E112" s="121"/>
      <c r="F112" s="95">
        <f t="shared" si="6"/>
        <v>0</v>
      </c>
      <c r="G112" s="159"/>
      <c r="H112" s="140"/>
      <c r="I112" s="128" t="e">
        <f>VLOOKUP(H112,Presupuesto!$B$11:$C$565,2,0)</f>
        <v>#N/A</v>
      </c>
      <c r="J112" s="96" t="str">
        <f t="shared" si="7"/>
        <v>Posgrado</v>
      </c>
      <c r="K112" s="96" t="s">
        <v>400</v>
      </c>
      <c r="L112" s="96"/>
    </row>
    <row r="113" spans="3:12" x14ac:dyDescent="0.25">
      <c r="C113" s="139"/>
      <c r="D113" s="156"/>
      <c r="E113" s="121"/>
      <c r="F113" s="95">
        <f t="shared" si="6"/>
        <v>0</v>
      </c>
      <c r="G113" s="159"/>
      <c r="H113" s="140"/>
      <c r="I113" s="128" t="e">
        <f>VLOOKUP(H113,Presupuesto!$B$11:$C$565,2,0)</f>
        <v>#N/A</v>
      </c>
      <c r="J113" s="96" t="str">
        <f t="shared" si="7"/>
        <v>Posgrado</v>
      </c>
      <c r="K113" s="96" t="s">
        <v>411</v>
      </c>
      <c r="L113" s="96"/>
    </row>
    <row r="114" spans="3:12" x14ac:dyDescent="0.25">
      <c r="C114" s="139"/>
      <c r="D114" s="156"/>
      <c r="E114" s="121"/>
      <c r="F114" s="95">
        <f t="shared" si="6"/>
        <v>0</v>
      </c>
      <c r="G114" s="159"/>
      <c r="H114" s="140"/>
      <c r="I114" s="128" t="e">
        <f>VLOOKUP(H114,Presupuesto!$B$11:$C$565,2,0)</f>
        <v>#N/A</v>
      </c>
      <c r="J114" s="96" t="str">
        <f t="shared" si="7"/>
        <v>Posgrado</v>
      </c>
      <c r="K114" s="96" t="s">
        <v>411</v>
      </c>
      <c r="L114" s="96"/>
    </row>
    <row r="115" spans="3:12" x14ac:dyDescent="0.25">
      <c r="C115" s="139"/>
      <c r="D115" s="156"/>
      <c r="E115" s="121"/>
      <c r="F115" s="95">
        <f t="shared" si="6"/>
        <v>0</v>
      </c>
      <c r="G115" s="159"/>
      <c r="H115" s="140"/>
      <c r="I115" s="128" t="e">
        <f>VLOOKUP(H115,Presupuesto!$B$11:$C$565,2,0)</f>
        <v>#N/A</v>
      </c>
      <c r="J115" s="96" t="str">
        <f t="shared" si="7"/>
        <v>Posgrado</v>
      </c>
      <c r="K115" s="96" t="s">
        <v>411</v>
      </c>
      <c r="L115" s="96"/>
    </row>
    <row r="116" spans="3:12" x14ac:dyDescent="0.25">
      <c r="C116" s="139"/>
      <c r="D116" s="156"/>
      <c r="E116" s="121"/>
      <c r="F116" s="95">
        <f t="shared" si="6"/>
        <v>0</v>
      </c>
      <c r="G116" s="159"/>
      <c r="H116" s="140"/>
      <c r="I116" s="128" t="e">
        <f>VLOOKUP(H116,Presupuesto!$B$11:$C$565,2,0)</f>
        <v>#N/A</v>
      </c>
      <c r="J116" s="96" t="str">
        <f t="shared" si="7"/>
        <v>Posgrado</v>
      </c>
      <c r="K116" s="96" t="s">
        <v>411</v>
      </c>
      <c r="L116" s="96"/>
    </row>
    <row r="117" spans="3:12" x14ac:dyDescent="0.25">
      <c r="C117" s="141"/>
      <c r="D117" s="156"/>
      <c r="E117" s="116"/>
      <c r="F117" s="95">
        <f t="shared" si="6"/>
        <v>0</v>
      </c>
      <c r="G117" s="159"/>
      <c r="H117" s="142"/>
      <c r="I117" s="128" t="e">
        <f>VLOOKUP(H117,Presupuesto!$B$11:$C$565,2,0)</f>
        <v>#N/A</v>
      </c>
      <c r="J117" s="96" t="str">
        <f t="shared" si="7"/>
        <v>Posgrado</v>
      </c>
      <c r="K117" s="96" t="s">
        <v>411</v>
      </c>
      <c r="L117" s="96"/>
    </row>
    <row r="118" spans="3:12" x14ac:dyDescent="0.25">
      <c r="C118" s="141"/>
      <c r="D118" s="156"/>
      <c r="E118" s="116"/>
      <c r="F118" s="95">
        <f t="shared" si="6"/>
        <v>0</v>
      </c>
      <c r="G118" s="159"/>
      <c r="H118" s="142"/>
      <c r="I118" s="128" t="e">
        <f>VLOOKUP(H118,Presupuesto!$B$11:$C$565,2,0)</f>
        <v>#N/A</v>
      </c>
      <c r="J118" s="96" t="str">
        <f t="shared" si="7"/>
        <v>Posgrado</v>
      </c>
      <c r="K118" s="96" t="s">
        <v>411</v>
      </c>
      <c r="L118" s="96"/>
    </row>
    <row r="119" spans="3:12" x14ac:dyDescent="0.25">
      <c r="C119" s="141"/>
      <c r="D119" s="156"/>
      <c r="E119" s="116"/>
      <c r="F119" s="95">
        <f t="shared" si="6"/>
        <v>0</v>
      </c>
      <c r="G119" s="159"/>
      <c r="H119" s="142"/>
      <c r="I119" s="128" t="e">
        <f>VLOOKUP(H119,Presupuesto!$B$11:$C$565,2,0)</f>
        <v>#N/A</v>
      </c>
      <c r="J119" s="96" t="str">
        <f t="shared" si="7"/>
        <v>Posgrado</v>
      </c>
      <c r="K119" s="96" t="s">
        <v>411</v>
      </c>
      <c r="L119" s="96"/>
    </row>
    <row r="120" spans="3:12" x14ac:dyDescent="0.25">
      <c r="C120" s="141"/>
      <c r="D120" s="156"/>
      <c r="E120" s="116"/>
      <c r="F120" s="95">
        <f t="shared" si="6"/>
        <v>0</v>
      </c>
      <c r="G120" s="159"/>
      <c r="H120" s="142"/>
      <c r="I120" s="128" t="e">
        <f>VLOOKUP(H120,Presupuesto!$B$11:$C$565,2,0)</f>
        <v>#N/A</v>
      </c>
      <c r="J120" s="96" t="str">
        <f t="shared" si="7"/>
        <v>Posgrado</v>
      </c>
      <c r="K120" s="96" t="s">
        <v>411</v>
      </c>
      <c r="L120" s="96"/>
    </row>
    <row r="121" spans="3:12" x14ac:dyDescent="0.25">
      <c r="C121" s="141"/>
      <c r="D121" s="156"/>
      <c r="E121" s="116"/>
      <c r="F121" s="95">
        <f t="shared" si="6"/>
        <v>0</v>
      </c>
      <c r="G121" s="159"/>
      <c r="H121" s="142"/>
      <c r="I121" s="128" t="e">
        <f>VLOOKUP(H121,Presupuesto!$B$11:$C$565,2,0)</f>
        <v>#N/A</v>
      </c>
      <c r="J121" s="96" t="str">
        <f t="shared" si="7"/>
        <v>Posgrado</v>
      </c>
      <c r="K121" s="96" t="s">
        <v>411</v>
      </c>
      <c r="L121" s="96"/>
    </row>
    <row r="122" spans="3:12" x14ac:dyDescent="0.25">
      <c r="C122" s="141"/>
      <c r="D122" s="156"/>
      <c r="E122" s="116"/>
      <c r="F122" s="95">
        <f t="shared" si="6"/>
        <v>0</v>
      </c>
      <c r="G122" s="159"/>
      <c r="H122" s="142"/>
      <c r="I122" s="128" t="e">
        <f>VLOOKUP(H122,Presupuesto!$B$11:$C$565,2,0)</f>
        <v>#N/A</v>
      </c>
      <c r="J122" s="96" t="str">
        <f t="shared" si="7"/>
        <v>Posgrado</v>
      </c>
      <c r="K122" s="96" t="s">
        <v>411</v>
      </c>
      <c r="L122" s="96"/>
    </row>
    <row r="123" spans="3:12" x14ac:dyDescent="0.25">
      <c r="C123" s="143"/>
      <c r="D123" s="156"/>
      <c r="E123" s="116"/>
      <c r="F123" s="95">
        <f t="shared" si="6"/>
        <v>0</v>
      </c>
      <c r="G123" s="159"/>
      <c r="H123" s="144"/>
      <c r="I123" s="128" t="e">
        <f>VLOOKUP(H123,Presupuesto!$B$11:$C$565,2,0)</f>
        <v>#N/A</v>
      </c>
      <c r="J123" s="96" t="str">
        <f t="shared" si="7"/>
        <v>Posgrado</v>
      </c>
      <c r="K123" s="96" t="s">
        <v>402</v>
      </c>
      <c r="L123" s="96"/>
    </row>
    <row r="124" spans="3:12" x14ac:dyDescent="0.25">
      <c r="C124" s="143"/>
      <c r="D124" s="156"/>
      <c r="E124" s="116"/>
      <c r="F124" s="95">
        <f t="shared" si="6"/>
        <v>0</v>
      </c>
      <c r="G124" s="159"/>
      <c r="H124" s="144"/>
      <c r="I124" s="128" t="e">
        <f>VLOOKUP(H124,Presupuesto!$B$11:$C$565,2,0)</f>
        <v>#N/A</v>
      </c>
      <c r="J124" s="96" t="str">
        <f t="shared" si="7"/>
        <v>Posgrado</v>
      </c>
      <c r="K124" s="96" t="s">
        <v>411</v>
      </c>
      <c r="L124" s="96"/>
    </row>
    <row r="125" spans="3:12" x14ac:dyDescent="0.25">
      <c r="C125" s="143"/>
      <c r="D125" s="156"/>
      <c r="E125" s="116"/>
      <c r="F125" s="95">
        <f t="shared" si="6"/>
        <v>0</v>
      </c>
      <c r="G125" s="159"/>
      <c r="H125" s="144"/>
      <c r="I125" s="128" t="e">
        <f>VLOOKUP(H125,Presupuesto!$B$11:$C$565,2,0)</f>
        <v>#N/A</v>
      </c>
      <c r="J125" s="96" t="str">
        <f t="shared" si="7"/>
        <v>Posgrado</v>
      </c>
      <c r="K125" s="96" t="s">
        <v>411</v>
      </c>
      <c r="L125" s="96"/>
    </row>
    <row r="126" spans="3:12" x14ac:dyDescent="0.25">
      <c r="C126" s="143"/>
      <c r="D126" s="156"/>
      <c r="E126" s="116"/>
      <c r="F126" s="95">
        <f t="shared" si="6"/>
        <v>0</v>
      </c>
      <c r="G126" s="159"/>
      <c r="H126" s="144"/>
      <c r="I126" s="128" t="e">
        <f>VLOOKUP(H126,Presupuesto!$B$11:$C$565,2,0)</f>
        <v>#N/A</v>
      </c>
      <c r="J126" s="96" t="str">
        <f t="shared" si="7"/>
        <v>Posgrado</v>
      </c>
      <c r="K126" s="96" t="s">
        <v>411</v>
      </c>
      <c r="L126" s="96"/>
    </row>
    <row r="127" spans="3:12" ht="15.75" thickBot="1" x14ac:dyDescent="0.3">
      <c r="C127" s="145"/>
      <c r="D127" s="217"/>
      <c r="E127" s="101"/>
      <c r="F127" s="103">
        <f t="shared" si="6"/>
        <v>0</v>
      </c>
      <c r="G127" s="160"/>
      <c r="H127" s="146"/>
      <c r="I127" s="130" t="e">
        <f>VLOOKUP(H127,Presupuesto!$B$11:$C$565,2,0)</f>
        <v>#N/A</v>
      </c>
      <c r="J127" s="104" t="str">
        <f t="shared" si="7"/>
        <v>Posgrado</v>
      </c>
      <c r="K127" s="122" t="s">
        <v>393</v>
      </c>
      <c r="L127" s="104"/>
    </row>
    <row r="129" spans="3:12" ht="15.75" thickBot="1" x14ac:dyDescent="0.3"/>
    <row r="130" spans="3:12" ht="15.75" thickBot="1" x14ac:dyDescent="0.3">
      <c r="C130" s="155" t="s">
        <v>53</v>
      </c>
      <c r="D130" s="324">
        <f>SUM(F137:F157)</f>
        <v>0</v>
      </c>
      <c r="F130" s="70"/>
      <c r="G130" s="78"/>
      <c r="H130" s="70"/>
      <c r="I130" s="70"/>
    </row>
    <row r="131" spans="3:12" x14ac:dyDescent="0.25">
      <c r="C131" s="70"/>
      <c r="D131" s="31"/>
      <c r="E131" s="91"/>
      <c r="F131" s="91"/>
      <c r="G131" s="91"/>
      <c r="H131" s="75"/>
      <c r="I131" s="75"/>
      <c r="J131" s="75"/>
      <c r="K131" s="110"/>
    </row>
    <row r="132" spans="3:12" ht="15.75" x14ac:dyDescent="0.25">
      <c r="C132" s="274" t="s">
        <v>391</v>
      </c>
      <c r="D132" s="322"/>
      <c r="E132" s="91"/>
      <c r="F132" s="91"/>
      <c r="G132" s="91"/>
      <c r="H132" s="75"/>
      <c r="I132" s="75"/>
      <c r="J132" s="75"/>
      <c r="K132" s="110"/>
    </row>
    <row r="133" spans="3:12" ht="18.75" x14ac:dyDescent="0.25">
      <c r="C133" s="205"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TIC_vacía'!$F:$G,2,FALSE),IFERROR(VLOOKUP(D132,'16. Desa. del Sistema Educ.Sup.'!$F:$G,2,FALSE),IFERROR(VLOOKUP(D132,'8. Cultura de Inno. Insti...'!$F:$G,2,FALSE),VLOOKUP(D132,'7. Lo Esencial de la Reforma U.'!$F:$G,2,0)))))))))))))))))</f>
        <v>#N/A</v>
      </c>
      <c r="D133" s="31"/>
      <c r="E133" s="91"/>
      <c r="F133" s="91"/>
      <c r="G133" s="91"/>
      <c r="H133" s="75"/>
      <c r="I133" s="75"/>
      <c r="J133" s="75"/>
      <c r="K133" s="110"/>
    </row>
    <row r="134" spans="3:12" x14ac:dyDescent="0.25">
      <c r="E134" s="91"/>
      <c r="F134" s="91"/>
      <c r="G134" s="91"/>
      <c r="H134" s="75"/>
      <c r="I134" s="75"/>
      <c r="J134" s="75"/>
      <c r="K134" s="110"/>
    </row>
    <row r="135" spans="3:12" ht="15.75" thickBot="1" x14ac:dyDescent="0.3">
      <c r="F135" s="91"/>
      <c r="G135" s="75"/>
      <c r="H135" s="75"/>
      <c r="I135" s="75"/>
    </row>
    <row r="136" spans="3:12" ht="30.75" thickBot="1" x14ac:dyDescent="0.3">
      <c r="C136" s="127" t="s">
        <v>44</v>
      </c>
      <c r="D136" s="132" t="s">
        <v>55</v>
      </c>
      <c r="E136" s="134" t="s">
        <v>57</v>
      </c>
      <c r="F136" s="133" t="s">
        <v>27</v>
      </c>
      <c r="G136" s="131" t="s">
        <v>130</v>
      </c>
      <c r="H136" s="134" t="s">
        <v>46</v>
      </c>
      <c r="I136" s="131" t="s">
        <v>131</v>
      </c>
      <c r="J136" s="131" t="s">
        <v>409</v>
      </c>
      <c r="K136" s="131" t="s">
        <v>410</v>
      </c>
      <c r="L136" s="131" t="s">
        <v>120</v>
      </c>
    </row>
    <row r="137" spans="3:12" x14ac:dyDescent="0.25">
      <c r="C137" s="139"/>
      <c r="D137" s="156"/>
      <c r="E137" s="113"/>
      <c r="F137" s="95">
        <f t="shared" ref="F137:F157" si="8">D137*E137</f>
        <v>0</v>
      </c>
      <c r="G137" s="159"/>
      <c r="H137" s="140"/>
      <c r="I137" s="128" t="e">
        <f>VLOOKUP(H137,Presupuesto!$B$11:$C$565,2,0)</f>
        <v>#N/A</v>
      </c>
      <c r="J137" s="213" t="s">
        <v>1446</v>
      </c>
      <c r="K137" s="96" t="s">
        <v>393</v>
      </c>
      <c r="L137" s="96"/>
    </row>
    <row r="138" spans="3:12" x14ac:dyDescent="0.25">
      <c r="C138" s="139"/>
      <c r="D138" s="156"/>
      <c r="E138" s="121"/>
      <c r="F138" s="95">
        <f t="shared" si="8"/>
        <v>0</v>
      </c>
      <c r="G138" s="159"/>
      <c r="H138" s="140"/>
      <c r="I138" s="128" t="e">
        <f>VLOOKUP(H138,Presupuesto!$B$11:$C$565,2,0)</f>
        <v>#N/A</v>
      </c>
      <c r="J138" s="96" t="str">
        <f>$J$137</f>
        <v>Posgrado</v>
      </c>
      <c r="K138" s="96" t="s">
        <v>411</v>
      </c>
      <c r="L138" s="96"/>
    </row>
    <row r="139" spans="3:12" x14ac:dyDescent="0.25">
      <c r="C139" s="139"/>
      <c r="D139" s="156"/>
      <c r="E139" s="121"/>
      <c r="F139" s="95">
        <f t="shared" si="8"/>
        <v>0</v>
      </c>
      <c r="G139" s="159"/>
      <c r="H139" s="140"/>
      <c r="I139" s="128" t="e">
        <f>VLOOKUP(H139,Presupuesto!$B$11:$C$565,2,0)</f>
        <v>#N/A</v>
      </c>
      <c r="J139" s="96" t="str">
        <f t="shared" ref="J139:J157" si="9">$J$137</f>
        <v>Posgrado</v>
      </c>
      <c r="K139" s="96" t="s">
        <v>411</v>
      </c>
      <c r="L139" s="96"/>
    </row>
    <row r="140" spans="3:12" x14ac:dyDescent="0.25">
      <c r="C140" s="139"/>
      <c r="D140" s="156"/>
      <c r="E140" s="121"/>
      <c r="F140" s="95">
        <f t="shared" si="8"/>
        <v>0</v>
      </c>
      <c r="G140" s="159"/>
      <c r="H140" s="140"/>
      <c r="I140" s="128" t="e">
        <f>VLOOKUP(H140,Presupuesto!$B$11:$C$565,2,0)</f>
        <v>#N/A</v>
      </c>
      <c r="J140" s="96" t="str">
        <f t="shared" si="9"/>
        <v>Posgrado</v>
      </c>
      <c r="K140" s="96" t="s">
        <v>411</v>
      </c>
      <c r="L140" s="96"/>
    </row>
    <row r="141" spans="3:12" x14ac:dyDescent="0.25">
      <c r="C141" s="139"/>
      <c r="D141" s="156"/>
      <c r="E141" s="121"/>
      <c r="F141" s="95">
        <f t="shared" si="8"/>
        <v>0</v>
      </c>
      <c r="G141" s="159"/>
      <c r="H141" s="140"/>
      <c r="I141" s="128" t="e">
        <f>VLOOKUP(H141,Presupuesto!$B$11:$C$565,2,0)</f>
        <v>#N/A</v>
      </c>
      <c r="J141" s="96" t="str">
        <f t="shared" si="9"/>
        <v>Posgrado</v>
      </c>
      <c r="K141" s="96" t="s">
        <v>411</v>
      </c>
      <c r="L141" s="96"/>
    </row>
    <row r="142" spans="3:12" x14ac:dyDescent="0.25">
      <c r="C142" s="139"/>
      <c r="D142" s="156"/>
      <c r="E142" s="121"/>
      <c r="F142" s="95">
        <f t="shared" si="8"/>
        <v>0</v>
      </c>
      <c r="G142" s="159"/>
      <c r="H142" s="140"/>
      <c r="I142" s="128" t="e">
        <f>VLOOKUP(H142,Presupuesto!$B$11:$C$565,2,0)</f>
        <v>#N/A</v>
      </c>
      <c r="J142" s="96" t="str">
        <f t="shared" si="9"/>
        <v>Posgrado</v>
      </c>
      <c r="K142" s="96" t="s">
        <v>400</v>
      </c>
      <c r="L142" s="96"/>
    </row>
    <row r="143" spans="3:12" x14ac:dyDescent="0.25">
      <c r="C143" s="139"/>
      <c r="D143" s="156"/>
      <c r="E143" s="121"/>
      <c r="F143" s="95">
        <f t="shared" si="8"/>
        <v>0</v>
      </c>
      <c r="G143" s="159"/>
      <c r="H143" s="140"/>
      <c r="I143" s="128" t="e">
        <f>VLOOKUP(H143,Presupuesto!$B$11:$C$565,2,0)</f>
        <v>#N/A</v>
      </c>
      <c r="J143" s="96" t="str">
        <f t="shared" si="9"/>
        <v>Posgrado</v>
      </c>
      <c r="K143" s="96" t="s">
        <v>411</v>
      </c>
      <c r="L143" s="96"/>
    </row>
    <row r="144" spans="3:12" x14ac:dyDescent="0.25">
      <c r="C144" s="139"/>
      <c r="D144" s="156"/>
      <c r="E144" s="121"/>
      <c r="F144" s="95">
        <f t="shared" si="8"/>
        <v>0</v>
      </c>
      <c r="G144" s="159"/>
      <c r="H144" s="140"/>
      <c r="I144" s="128" t="e">
        <f>VLOOKUP(H144,Presupuesto!$B$11:$C$565,2,0)</f>
        <v>#N/A</v>
      </c>
      <c r="J144" s="96" t="str">
        <f t="shared" si="9"/>
        <v>Posgrado</v>
      </c>
      <c r="K144" s="96" t="s">
        <v>411</v>
      </c>
      <c r="L144" s="96"/>
    </row>
    <row r="145" spans="3:12" x14ac:dyDescent="0.25">
      <c r="C145" s="139"/>
      <c r="D145" s="156"/>
      <c r="E145" s="121"/>
      <c r="F145" s="95">
        <f t="shared" si="8"/>
        <v>0</v>
      </c>
      <c r="G145" s="159"/>
      <c r="H145" s="140"/>
      <c r="I145" s="128" t="e">
        <f>VLOOKUP(H145,Presupuesto!$B$11:$C$565,2,0)</f>
        <v>#N/A</v>
      </c>
      <c r="J145" s="96" t="str">
        <f t="shared" si="9"/>
        <v>Posgrado</v>
      </c>
      <c r="K145" s="96" t="s">
        <v>411</v>
      </c>
      <c r="L145" s="96"/>
    </row>
    <row r="146" spans="3:12" x14ac:dyDescent="0.25">
      <c r="C146" s="139"/>
      <c r="D146" s="156"/>
      <c r="E146" s="121"/>
      <c r="F146" s="95">
        <f t="shared" si="8"/>
        <v>0</v>
      </c>
      <c r="G146" s="159"/>
      <c r="H146" s="140"/>
      <c r="I146" s="128" t="e">
        <f>VLOOKUP(H146,Presupuesto!$B$11:$C$565,2,0)</f>
        <v>#N/A</v>
      </c>
      <c r="J146" s="96" t="str">
        <f t="shared" si="9"/>
        <v>Posgrado</v>
      </c>
      <c r="K146" s="96" t="s">
        <v>411</v>
      </c>
      <c r="L146" s="96"/>
    </row>
    <row r="147" spans="3:12" x14ac:dyDescent="0.25">
      <c r="C147" s="141"/>
      <c r="D147" s="156"/>
      <c r="E147" s="116"/>
      <c r="F147" s="95">
        <f t="shared" si="8"/>
        <v>0</v>
      </c>
      <c r="G147" s="159"/>
      <c r="H147" s="142"/>
      <c r="I147" s="128" t="e">
        <f>VLOOKUP(H147,Presupuesto!$B$11:$C$565,2,0)</f>
        <v>#N/A</v>
      </c>
      <c r="J147" s="96" t="str">
        <f t="shared" si="9"/>
        <v>Posgrado</v>
      </c>
      <c r="K147" s="96" t="s">
        <v>411</v>
      </c>
      <c r="L147" s="96"/>
    </row>
    <row r="148" spans="3:12" x14ac:dyDescent="0.25">
      <c r="C148" s="141"/>
      <c r="D148" s="156"/>
      <c r="E148" s="116"/>
      <c r="F148" s="95">
        <f t="shared" si="8"/>
        <v>0</v>
      </c>
      <c r="G148" s="159"/>
      <c r="H148" s="142"/>
      <c r="I148" s="128" t="e">
        <f>VLOOKUP(H148,Presupuesto!$B$11:$C$565,2,0)</f>
        <v>#N/A</v>
      </c>
      <c r="J148" s="96" t="str">
        <f t="shared" si="9"/>
        <v>Posgrado</v>
      </c>
      <c r="K148" s="96" t="s">
        <v>411</v>
      </c>
      <c r="L148" s="96"/>
    </row>
    <row r="149" spans="3:12" x14ac:dyDescent="0.25">
      <c r="C149" s="141"/>
      <c r="D149" s="156"/>
      <c r="E149" s="116"/>
      <c r="F149" s="95">
        <f t="shared" si="8"/>
        <v>0</v>
      </c>
      <c r="G149" s="159"/>
      <c r="H149" s="142"/>
      <c r="I149" s="128" t="e">
        <f>VLOOKUP(H149,Presupuesto!$B$11:$C$565,2,0)</f>
        <v>#N/A</v>
      </c>
      <c r="J149" s="96" t="str">
        <f t="shared" si="9"/>
        <v>Posgrado</v>
      </c>
      <c r="K149" s="96" t="s">
        <v>411</v>
      </c>
      <c r="L149" s="96"/>
    </row>
    <row r="150" spans="3:12" x14ac:dyDescent="0.25">
      <c r="C150" s="141"/>
      <c r="D150" s="156"/>
      <c r="E150" s="116"/>
      <c r="F150" s="95">
        <f t="shared" si="8"/>
        <v>0</v>
      </c>
      <c r="G150" s="159"/>
      <c r="H150" s="142"/>
      <c r="I150" s="128" t="e">
        <f>VLOOKUP(H150,Presupuesto!$B$11:$C$565,2,0)</f>
        <v>#N/A</v>
      </c>
      <c r="J150" s="96" t="str">
        <f t="shared" si="9"/>
        <v>Posgrado</v>
      </c>
      <c r="K150" s="96" t="s">
        <v>411</v>
      </c>
      <c r="L150" s="96"/>
    </row>
    <row r="151" spans="3:12" x14ac:dyDescent="0.25">
      <c r="C151" s="141"/>
      <c r="D151" s="156"/>
      <c r="E151" s="116"/>
      <c r="F151" s="95">
        <f t="shared" si="8"/>
        <v>0</v>
      </c>
      <c r="G151" s="159"/>
      <c r="H151" s="142"/>
      <c r="I151" s="128" t="e">
        <f>VLOOKUP(H151,Presupuesto!$B$11:$C$565,2,0)</f>
        <v>#N/A</v>
      </c>
      <c r="J151" s="96" t="str">
        <f t="shared" si="9"/>
        <v>Posgrado</v>
      </c>
      <c r="K151" s="96" t="s">
        <v>411</v>
      </c>
      <c r="L151" s="96"/>
    </row>
    <row r="152" spans="3:12" x14ac:dyDescent="0.25">
      <c r="C152" s="141"/>
      <c r="D152" s="156"/>
      <c r="E152" s="116"/>
      <c r="F152" s="95">
        <f t="shared" si="8"/>
        <v>0</v>
      </c>
      <c r="G152" s="159"/>
      <c r="H152" s="142"/>
      <c r="I152" s="128" t="e">
        <f>VLOOKUP(H152,Presupuesto!$B$11:$C$565,2,0)</f>
        <v>#N/A</v>
      </c>
      <c r="J152" s="96" t="str">
        <f t="shared" si="9"/>
        <v>Posgrado</v>
      </c>
      <c r="K152" s="96" t="s">
        <v>411</v>
      </c>
      <c r="L152" s="96"/>
    </row>
    <row r="153" spans="3:12" x14ac:dyDescent="0.25">
      <c r="C153" s="143"/>
      <c r="D153" s="156"/>
      <c r="E153" s="116"/>
      <c r="F153" s="95">
        <f t="shared" si="8"/>
        <v>0</v>
      </c>
      <c r="G153" s="159"/>
      <c r="H153" s="144"/>
      <c r="I153" s="128" t="e">
        <f>VLOOKUP(H153,Presupuesto!$B$11:$C$565,2,0)</f>
        <v>#N/A</v>
      </c>
      <c r="J153" s="96" t="str">
        <f t="shared" si="9"/>
        <v>Posgrado</v>
      </c>
      <c r="K153" s="96" t="s">
        <v>402</v>
      </c>
      <c r="L153" s="96"/>
    </row>
    <row r="154" spans="3:12" x14ac:dyDescent="0.25">
      <c r="C154" s="143"/>
      <c r="D154" s="156"/>
      <c r="E154" s="116"/>
      <c r="F154" s="95">
        <f t="shared" si="8"/>
        <v>0</v>
      </c>
      <c r="G154" s="159"/>
      <c r="H154" s="144"/>
      <c r="I154" s="128" t="e">
        <f>VLOOKUP(H154,Presupuesto!$B$11:$C$565,2,0)</f>
        <v>#N/A</v>
      </c>
      <c r="J154" s="96" t="str">
        <f t="shared" si="9"/>
        <v>Posgrado</v>
      </c>
      <c r="K154" s="96" t="s">
        <v>411</v>
      </c>
      <c r="L154" s="96"/>
    </row>
    <row r="155" spans="3:12" x14ac:dyDescent="0.25">
      <c r="C155" s="143"/>
      <c r="D155" s="156"/>
      <c r="E155" s="116"/>
      <c r="F155" s="95">
        <f t="shared" si="8"/>
        <v>0</v>
      </c>
      <c r="G155" s="159"/>
      <c r="H155" s="144"/>
      <c r="I155" s="128" t="e">
        <f>VLOOKUP(H155,Presupuesto!$B$11:$C$565,2,0)</f>
        <v>#N/A</v>
      </c>
      <c r="J155" s="96" t="str">
        <f t="shared" si="9"/>
        <v>Posgrado</v>
      </c>
      <c r="K155" s="96" t="s">
        <v>411</v>
      </c>
      <c r="L155" s="96"/>
    </row>
    <row r="156" spans="3:12" x14ac:dyDescent="0.25">
      <c r="C156" s="143"/>
      <c r="D156" s="156"/>
      <c r="E156" s="116"/>
      <c r="F156" s="95">
        <f t="shared" si="8"/>
        <v>0</v>
      </c>
      <c r="G156" s="159"/>
      <c r="H156" s="144"/>
      <c r="I156" s="128" t="e">
        <f>VLOOKUP(H156,Presupuesto!$B$11:$C$565,2,0)</f>
        <v>#N/A</v>
      </c>
      <c r="J156" s="96" t="str">
        <f t="shared" si="9"/>
        <v>Posgrado</v>
      </c>
      <c r="K156" s="96" t="s">
        <v>411</v>
      </c>
      <c r="L156" s="96"/>
    </row>
    <row r="157" spans="3:12" ht="15.75" thickBot="1" x14ac:dyDescent="0.3">
      <c r="C157" s="145"/>
      <c r="D157" s="217"/>
      <c r="E157" s="101"/>
      <c r="F157" s="103">
        <f t="shared" si="8"/>
        <v>0</v>
      </c>
      <c r="G157" s="160"/>
      <c r="H157" s="146"/>
      <c r="I157" s="130" t="e">
        <f>VLOOKUP(H157,Presupuesto!$B$11:$C$565,2,0)</f>
        <v>#N/A</v>
      </c>
      <c r="J157" s="104" t="str">
        <f t="shared" si="9"/>
        <v>Posgrado</v>
      </c>
      <c r="K157" s="122" t="s">
        <v>393</v>
      </c>
      <c r="L157" s="104"/>
    </row>
    <row r="158" spans="3:12" x14ac:dyDescent="0.25">
      <c r="F158" s="88"/>
      <c r="G158" s="87"/>
      <c r="H158" s="88"/>
      <c r="I158" s="88"/>
    </row>
    <row r="159" spans="3:12" ht="15.75" thickBot="1" x14ac:dyDescent="0.3"/>
    <row r="160" spans="3:12" ht="15.75" thickBot="1" x14ac:dyDescent="0.3">
      <c r="C160" s="155" t="s">
        <v>53</v>
      </c>
      <c r="D160" s="324">
        <f>SUM(F167:F187)</f>
        <v>0</v>
      </c>
      <c r="F160" s="70"/>
      <c r="G160" s="78"/>
      <c r="H160" s="70"/>
      <c r="I160" s="70"/>
    </row>
    <row r="161" spans="3:12" x14ac:dyDescent="0.25">
      <c r="C161" s="70"/>
      <c r="D161" s="31"/>
      <c r="E161" s="91"/>
      <c r="F161" s="91"/>
      <c r="G161" s="91"/>
      <c r="H161" s="75"/>
      <c r="I161" s="75"/>
      <c r="J161" s="75"/>
      <c r="K161" s="110"/>
    </row>
    <row r="162" spans="3:12" ht="15.75" x14ac:dyDescent="0.25">
      <c r="C162" s="274" t="s">
        <v>391</v>
      </c>
      <c r="D162" s="322"/>
      <c r="E162" s="91"/>
      <c r="F162" s="91"/>
      <c r="G162" s="91"/>
      <c r="H162" s="75"/>
      <c r="I162" s="75"/>
      <c r="J162" s="75"/>
      <c r="K162" s="110"/>
    </row>
    <row r="163" spans="3:12" ht="18.75" x14ac:dyDescent="0.25">
      <c r="C163" s="205"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TIC_vacía'!$F:$G,2,FALSE),IFERROR(VLOOKUP(D162,'16. Desa. del Sistema Educ.Sup.'!$F:$G,2,FALSE),IFERROR(VLOOKUP(D162,'8. Cultura de Inno. Insti...'!$F:$G,2,FALSE),VLOOKUP(D162,'7. Lo Esencial de la Reforma U.'!$F:$G,2,0)))))))))))))))))</f>
        <v>#N/A</v>
      </c>
      <c r="D163" s="31"/>
      <c r="E163" s="91"/>
      <c r="F163" s="91"/>
      <c r="G163" s="91"/>
      <c r="H163" s="75"/>
      <c r="I163" s="75"/>
      <c r="J163" s="75"/>
      <c r="K163" s="110"/>
    </row>
    <row r="164" spans="3:12" x14ac:dyDescent="0.25">
      <c r="E164" s="91"/>
      <c r="F164" s="91"/>
      <c r="G164" s="91"/>
      <c r="H164" s="75"/>
      <c r="I164" s="75"/>
      <c r="J164" s="75"/>
      <c r="K164" s="110"/>
    </row>
    <row r="165" spans="3:12" ht="15.75" thickBot="1" x14ac:dyDescent="0.3">
      <c r="F165" s="91"/>
      <c r="G165" s="75"/>
      <c r="H165" s="75"/>
      <c r="I165" s="75"/>
    </row>
    <row r="166" spans="3:12" ht="30.75" thickBot="1" x14ac:dyDescent="0.3">
      <c r="C166" s="127" t="s">
        <v>44</v>
      </c>
      <c r="D166" s="132" t="s">
        <v>55</v>
      </c>
      <c r="E166" s="134" t="s">
        <v>57</v>
      </c>
      <c r="F166" s="133" t="s">
        <v>27</v>
      </c>
      <c r="G166" s="131" t="s">
        <v>130</v>
      </c>
      <c r="H166" s="134" t="s">
        <v>46</v>
      </c>
      <c r="I166" s="131" t="s">
        <v>131</v>
      </c>
      <c r="J166" s="131" t="s">
        <v>409</v>
      </c>
      <c r="K166" s="131" t="s">
        <v>410</v>
      </c>
      <c r="L166" s="131" t="s">
        <v>120</v>
      </c>
    </row>
    <row r="167" spans="3:12" x14ac:dyDescent="0.25">
      <c r="C167" s="139"/>
      <c r="D167" s="156"/>
      <c r="E167" s="113"/>
      <c r="F167" s="95">
        <f t="shared" ref="F167:F187" si="10">D167*E167</f>
        <v>0</v>
      </c>
      <c r="G167" s="159"/>
      <c r="H167" s="140"/>
      <c r="I167" s="128" t="e">
        <f>VLOOKUP(H167,Presupuesto!$B$11:$C$565,2,0)</f>
        <v>#N/A</v>
      </c>
      <c r="J167" s="213" t="s">
        <v>1446</v>
      </c>
      <c r="K167" s="96" t="s">
        <v>393</v>
      </c>
      <c r="L167" s="96"/>
    </row>
    <row r="168" spans="3:12" x14ac:dyDescent="0.25">
      <c r="C168" s="139"/>
      <c r="D168" s="156"/>
      <c r="E168" s="121"/>
      <c r="F168" s="95">
        <f t="shared" si="10"/>
        <v>0</v>
      </c>
      <c r="G168" s="159"/>
      <c r="H168" s="140"/>
      <c r="I168" s="128" t="e">
        <f>VLOOKUP(H168,Presupuesto!$B$11:$C$565,2,0)</f>
        <v>#N/A</v>
      </c>
      <c r="J168" s="96" t="str">
        <f>$J$167</f>
        <v>Posgrado</v>
      </c>
      <c r="K168" s="96" t="s">
        <v>411</v>
      </c>
      <c r="L168" s="96"/>
    </row>
    <row r="169" spans="3:12" x14ac:dyDescent="0.25">
      <c r="C169" s="139"/>
      <c r="D169" s="156"/>
      <c r="E169" s="121"/>
      <c r="F169" s="95">
        <f t="shared" si="10"/>
        <v>0</v>
      </c>
      <c r="G169" s="159"/>
      <c r="H169" s="140"/>
      <c r="I169" s="128" t="e">
        <f>VLOOKUP(H169,Presupuesto!$B$11:$C$565,2,0)</f>
        <v>#N/A</v>
      </c>
      <c r="J169" s="96" t="str">
        <f t="shared" ref="J169:J187" si="11">$J$167</f>
        <v>Posgrado</v>
      </c>
      <c r="K169" s="96" t="s">
        <v>411</v>
      </c>
      <c r="L169" s="96"/>
    </row>
    <row r="170" spans="3:12" x14ac:dyDescent="0.25">
      <c r="C170" s="139"/>
      <c r="D170" s="156"/>
      <c r="E170" s="121"/>
      <c r="F170" s="95">
        <f t="shared" si="10"/>
        <v>0</v>
      </c>
      <c r="G170" s="159"/>
      <c r="H170" s="140"/>
      <c r="I170" s="128" t="e">
        <f>VLOOKUP(H170,Presupuesto!$B$11:$C$565,2,0)</f>
        <v>#N/A</v>
      </c>
      <c r="J170" s="96" t="str">
        <f t="shared" si="11"/>
        <v>Posgrado</v>
      </c>
      <c r="K170" s="96" t="s">
        <v>411</v>
      </c>
      <c r="L170" s="96"/>
    </row>
    <row r="171" spans="3:12" x14ac:dyDescent="0.25">
      <c r="C171" s="139"/>
      <c r="D171" s="156"/>
      <c r="E171" s="121"/>
      <c r="F171" s="95">
        <f t="shared" si="10"/>
        <v>0</v>
      </c>
      <c r="G171" s="159"/>
      <c r="H171" s="140"/>
      <c r="I171" s="128" t="e">
        <f>VLOOKUP(H171,Presupuesto!$B$11:$C$565,2,0)</f>
        <v>#N/A</v>
      </c>
      <c r="J171" s="96" t="str">
        <f t="shared" si="11"/>
        <v>Posgrado</v>
      </c>
      <c r="K171" s="96" t="s">
        <v>411</v>
      </c>
      <c r="L171" s="96"/>
    </row>
    <row r="172" spans="3:12" x14ac:dyDescent="0.25">
      <c r="C172" s="139"/>
      <c r="D172" s="156"/>
      <c r="E172" s="121"/>
      <c r="F172" s="95">
        <f t="shared" si="10"/>
        <v>0</v>
      </c>
      <c r="G172" s="159"/>
      <c r="H172" s="140"/>
      <c r="I172" s="128" t="e">
        <f>VLOOKUP(H172,Presupuesto!$B$11:$C$565,2,0)</f>
        <v>#N/A</v>
      </c>
      <c r="J172" s="96" t="str">
        <f t="shared" si="11"/>
        <v>Posgrado</v>
      </c>
      <c r="K172" s="96" t="s">
        <v>400</v>
      </c>
      <c r="L172" s="96"/>
    </row>
    <row r="173" spans="3:12" x14ac:dyDescent="0.25">
      <c r="C173" s="139"/>
      <c r="D173" s="156"/>
      <c r="E173" s="121"/>
      <c r="F173" s="95">
        <f t="shared" si="10"/>
        <v>0</v>
      </c>
      <c r="G173" s="159"/>
      <c r="H173" s="140"/>
      <c r="I173" s="128" t="e">
        <f>VLOOKUP(H173,Presupuesto!$B$11:$C$565,2,0)</f>
        <v>#N/A</v>
      </c>
      <c r="J173" s="96" t="str">
        <f t="shared" si="11"/>
        <v>Posgrado</v>
      </c>
      <c r="K173" s="96" t="s">
        <v>411</v>
      </c>
      <c r="L173" s="96"/>
    </row>
    <row r="174" spans="3:12" x14ac:dyDescent="0.25">
      <c r="C174" s="139"/>
      <c r="D174" s="156"/>
      <c r="E174" s="121"/>
      <c r="F174" s="95">
        <f t="shared" si="10"/>
        <v>0</v>
      </c>
      <c r="G174" s="159"/>
      <c r="H174" s="140"/>
      <c r="I174" s="128" t="e">
        <f>VLOOKUP(H174,Presupuesto!$B$11:$C$565,2,0)</f>
        <v>#N/A</v>
      </c>
      <c r="J174" s="96" t="str">
        <f t="shared" si="11"/>
        <v>Posgrado</v>
      </c>
      <c r="K174" s="96" t="s">
        <v>411</v>
      </c>
      <c r="L174" s="96"/>
    </row>
    <row r="175" spans="3:12" x14ac:dyDescent="0.25">
      <c r="C175" s="139"/>
      <c r="D175" s="156"/>
      <c r="E175" s="121"/>
      <c r="F175" s="95">
        <f t="shared" si="10"/>
        <v>0</v>
      </c>
      <c r="G175" s="159"/>
      <c r="H175" s="140"/>
      <c r="I175" s="128" t="e">
        <f>VLOOKUP(H175,Presupuesto!$B$11:$C$565,2,0)</f>
        <v>#N/A</v>
      </c>
      <c r="J175" s="96" t="str">
        <f t="shared" si="11"/>
        <v>Posgrado</v>
      </c>
      <c r="K175" s="96" t="s">
        <v>411</v>
      </c>
      <c r="L175" s="96"/>
    </row>
    <row r="176" spans="3:12" x14ac:dyDescent="0.25">
      <c r="C176" s="139"/>
      <c r="D176" s="156"/>
      <c r="E176" s="121"/>
      <c r="F176" s="95">
        <f t="shared" si="10"/>
        <v>0</v>
      </c>
      <c r="G176" s="159"/>
      <c r="H176" s="140"/>
      <c r="I176" s="128" t="e">
        <f>VLOOKUP(H176,Presupuesto!$B$11:$C$565,2,0)</f>
        <v>#N/A</v>
      </c>
      <c r="J176" s="96" t="str">
        <f t="shared" si="11"/>
        <v>Posgrado</v>
      </c>
      <c r="K176" s="96" t="s">
        <v>411</v>
      </c>
      <c r="L176" s="96"/>
    </row>
    <row r="177" spans="3:12" x14ac:dyDescent="0.25">
      <c r="C177" s="141"/>
      <c r="D177" s="156"/>
      <c r="E177" s="116"/>
      <c r="F177" s="95">
        <f t="shared" si="10"/>
        <v>0</v>
      </c>
      <c r="G177" s="159"/>
      <c r="H177" s="142"/>
      <c r="I177" s="128" t="e">
        <f>VLOOKUP(H177,Presupuesto!$B$11:$C$565,2,0)</f>
        <v>#N/A</v>
      </c>
      <c r="J177" s="96" t="str">
        <f t="shared" si="11"/>
        <v>Posgrado</v>
      </c>
      <c r="K177" s="96" t="s">
        <v>411</v>
      </c>
      <c r="L177" s="96"/>
    </row>
    <row r="178" spans="3:12" x14ac:dyDescent="0.25">
      <c r="C178" s="141"/>
      <c r="D178" s="156"/>
      <c r="E178" s="116"/>
      <c r="F178" s="95">
        <f t="shared" si="10"/>
        <v>0</v>
      </c>
      <c r="G178" s="159"/>
      <c r="H178" s="142"/>
      <c r="I178" s="128" t="e">
        <f>VLOOKUP(H178,Presupuesto!$B$11:$C$565,2,0)</f>
        <v>#N/A</v>
      </c>
      <c r="J178" s="96" t="str">
        <f t="shared" si="11"/>
        <v>Posgrado</v>
      </c>
      <c r="K178" s="96" t="s">
        <v>411</v>
      </c>
      <c r="L178" s="96"/>
    </row>
    <row r="179" spans="3:12" x14ac:dyDescent="0.25">
      <c r="C179" s="141"/>
      <c r="D179" s="156"/>
      <c r="E179" s="116"/>
      <c r="F179" s="95">
        <f t="shared" si="10"/>
        <v>0</v>
      </c>
      <c r="G179" s="159"/>
      <c r="H179" s="142"/>
      <c r="I179" s="128" t="e">
        <f>VLOOKUP(H179,Presupuesto!$B$11:$C$565,2,0)</f>
        <v>#N/A</v>
      </c>
      <c r="J179" s="96" t="str">
        <f t="shared" si="11"/>
        <v>Posgrado</v>
      </c>
      <c r="K179" s="96" t="s">
        <v>411</v>
      </c>
      <c r="L179" s="96"/>
    </row>
    <row r="180" spans="3:12" x14ac:dyDescent="0.25">
      <c r="C180" s="141"/>
      <c r="D180" s="156"/>
      <c r="E180" s="116"/>
      <c r="F180" s="95">
        <f t="shared" si="10"/>
        <v>0</v>
      </c>
      <c r="G180" s="159"/>
      <c r="H180" s="142"/>
      <c r="I180" s="128" t="e">
        <f>VLOOKUP(H180,Presupuesto!$B$11:$C$565,2,0)</f>
        <v>#N/A</v>
      </c>
      <c r="J180" s="96" t="str">
        <f t="shared" si="11"/>
        <v>Posgrado</v>
      </c>
      <c r="K180" s="96" t="s">
        <v>411</v>
      </c>
      <c r="L180" s="96"/>
    </row>
    <row r="181" spans="3:12" x14ac:dyDescent="0.25">
      <c r="C181" s="141"/>
      <c r="D181" s="156"/>
      <c r="E181" s="116"/>
      <c r="F181" s="95">
        <f t="shared" si="10"/>
        <v>0</v>
      </c>
      <c r="G181" s="159"/>
      <c r="H181" s="142"/>
      <c r="I181" s="128" t="e">
        <f>VLOOKUP(H181,Presupuesto!$B$11:$C$565,2,0)</f>
        <v>#N/A</v>
      </c>
      <c r="J181" s="96" t="str">
        <f t="shared" si="11"/>
        <v>Posgrado</v>
      </c>
      <c r="K181" s="96" t="s">
        <v>411</v>
      </c>
      <c r="L181" s="96"/>
    </row>
    <row r="182" spans="3:12" x14ac:dyDescent="0.25">
      <c r="C182" s="141"/>
      <c r="D182" s="156"/>
      <c r="E182" s="116"/>
      <c r="F182" s="95">
        <f t="shared" si="10"/>
        <v>0</v>
      </c>
      <c r="G182" s="159"/>
      <c r="H182" s="142"/>
      <c r="I182" s="128" t="e">
        <f>VLOOKUP(H182,Presupuesto!$B$11:$C$565,2,0)</f>
        <v>#N/A</v>
      </c>
      <c r="J182" s="96" t="str">
        <f t="shared" si="11"/>
        <v>Posgrado</v>
      </c>
      <c r="K182" s="96" t="s">
        <v>411</v>
      </c>
      <c r="L182" s="96"/>
    </row>
    <row r="183" spans="3:12" x14ac:dyDescent="0.25">
      <c r="C183" s="143"/>
      <c r="D183" s="156"/>
      <c r="E183" s="116"/>
      <c r="F183" s="95">
        <f t="shared" si="10"/>
        <v>0</v>
      </c>
      <c r="G183" s="159"/>
      <c r="H183" s="144"/>
      <c r="I183" s="128" t="e">
        <f>VLOOKUP(H183,Presupuesto!$B$11:$C$565,2,0)</f>
        <v>#N/A</v>
      </c>
      <c r="J183" s="96" t="str">
        <f t="shared" si="11"/>
        <v>Posgrado</v>
      </c>
      <c r="K183" s="96" t="s">
        <v>402</v>
      </c>
      <c r="L183" s="96"/>
    </row>
    <row r="184" spans="3:12" x14ac:dyDescent="0.25">
      <c r="C184" s="143"/>
      <c r="D184" s="156"/>
      <c r="E184" s="116"/>
      <c r="F184" s="95">
        <f t="shared" si="10"/>
        <v>0</v>
      </c>
      <c r="G184" s="159"/>
      <c r="H184" s="144"/>
      <c r="I184" s="128" t="e">
        <f>VLOOKUP(H184,Presupuesto!$B$11:$C$565,2,0)</f>
        <v>#N/A</v>
      </c>
      <c r="J184" s="96" t="str">
        <f t="shared" si="11"/>
        <v>Posgrado</v>
      </c>
      <c r="K184" s="96" t="s">
        <v>411</v>
      </c>
      <c r="L184" s="96"/>
    </row>
    <row r="185" spans="3:12" x14ac:dyDescent="0.25">
      <c r="C185" s="143"/>
      <c r="D185" s="156"/>
      <c r="E185" s="116"/>
      <c r="F185" s="95">
        <f t="shared" si="10"/>
        <v>0</v>
      </c>
      <c r="G185" s="159"/>
      <c r="H185" s="144"/>
      <c r="I185" s="128" t="e">
        <f>VLOOKUP(H185,Presupuesto!$B$11:$C$565,2,0)</f>
        <v>#N/A</v>
      </c>
      <c r="J185" s="96" t="str">
        <f t="shared" si="11"/>
        <v>Posgrado</v>
      </c>
      <c r="K185" s="96" t="s">
        <v>411</v>
      </c>
      <c r="L185" s="96"/>
    </row>
    <row r="186" spans="3:12" x14ac:dyDescent="0.25">
      <c r="C186" s="143"/>
      <c r="D186" s="156"/>
      <c r="E186" s="116"/>
      <c r="F186" s="95">
        <f t="shared" si="10"/>
        <v>0</v>
      </c>
      <c r="G186" s="159"/>
      <c r="H186" s="144"/>
      <c r="I186" s="128" t="e">
        <f>VLOOKUP(H186,Presupuesto!$B$11:$C$565,2,0)</f>
        <v>#N/A</v>
      </c>
      <c r="J186" s="96" t="str">
        <f t="shared" si="11"/>
        <v>Posgrado</v>
      </c>
      <c r="K186" s="96" t="s">
        <v>411</v>
      </c>
      <c r="L186" s="96"/>
    </row>
    <row r="187" spans="3:12" ht="15.75" thickBot="1" x14ac:dyDescent="0.3">
      <c r="C187" s="145"/>
      <c r="D187" s="217"/>
      <c r="E187" s="101"/>
      <c r="F187" s="103">
        <f t="shared" si="10"/>
        <v>0</v>
      </c>
      <c r="G187" s="160"/>
      <c r="H187" s="146"/>
      <c r="I187" s="130" t="e">
        <f>VLOOKUP(H187,Presupuesto!$B$11:$C$565,2,0)</f>
        <v>#N/A</v>
      </c>
      <c r="J187" s="104" t="str">
        <f t="shared" si="11"/>
        <v>Posgrado</v>
      </c>
      <c r="K187" s="122" t="s">
        <v>393</v>
      </c>
      <c r="L187" s="104"/>
    </row>
  </sheetData>
  <dataValidations count="5">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$A$2:$Q$2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$A$1:$SU$1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79"/>
  <sheetViews>
    <sheetView showGridLines="0" topLeftCell="A4" zoomScale="84" zoomScaleNormal="84" zoomScaleSheetLayoutView="90" workbookViewId="0">
      <selection activeCell="D14" sqref="D14"/>
    </sheetView>
  </sheetViews>
  <sheetFormatPr baseColWidth="10" defaultColWidth="11.5703125" defaultRowHeight="15" x14ac:dyDescent="0.25"/>
  <cols>
    <col min="1" max="1" width="3.85546875" style="84" customWidth="1"/>
    <col min="2" max="2" width="8.85546875" style="84" customWidth="1"/>
    <col min="3" max="3" width="53.42578125" style="84" customWidth="1"/>
    <col min="4" max="4" width="25.7109375" style="84" customWidth="1"/>
    <col min="5" max="5" width="24.140625" style="84" customWidth="1"/>
    <col min="6" max="6" width="21.85546875" style="84" customWidth="1"/>
    <col min="7" max="7" width="16.5703125" style="76"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0" t="s">
        <v>1356</v>
      </c>
      <c r="B2" s="120" t="s">
        <v>1358</v>
      </c>
      <c r="C2" s="120" t="s">
        <v>470</v>
      </c>
      <c r="D2" s="120" t="s">
        <v>1357</v>
      </c>
      <c r="E2" s="120" t="s">
        <v>1359</v>
      </c>
      <c r="F2" s="120" t="s">
        <v>471</v>
      </c>
      <c r="G2" s="158" t="s">
        <v>1360</v>
      </c>
      <c r="H2" s="120" t="s">
        <v>1361</v>
      </c>
      <c r="I2" s="120" t="s">
        <v>1362</v>
      </c>
      <c r="J2" s="120" t="s">
        <v>1446</v>
      </c>
      <c r="K2" s="120" t="s">
        <v>1363</v>
      </c>
      <c r="L2" s="120" t="s">
        <v>1364</v>
      </c>
      <c r="M2" s="120" t="s">
        <v>1365</v>
      </c>
      <c r="N2" s="120" t="s">
        <v>1366</v>
      </c>
      <c r="O2" s="120" t="s">
        <v>1367</v>
      </c>
      <c r="P2" s="120" t="s">
        <v>1453</v>
      </c>
      <c r="Q2" s="120" t="s">
        <v>1475</v>
      </c>
      <c r="R2" s="401" t="str">
        <f>+Presupuesto!D11</f>
        <v>Recurrente</v>
      </c>
      <c r="S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396" t="s">
        <v>419</v>
      </c>
      <c r="AI2" s="396" t="s">
        <v>420</v>
      </c>
      <c r="AJ2" s="396" t="s">
        <v>421</v>
      </c>
      <c r="AK2" s="396" t="s">
        <v>422</v>
      </c>
      <c r="AL2" s="396" t="s">
        <v>423</v>
      </c>
      <c r="AM2" s="396" t="s">
        <v>426</v>
      </c>
      <c r="AN2" s="396" t="s">
        <v>424</v>
      </c>
      <c r="AO2" s="396" t="s">
        <v>425</v>
      </c>
      <c r="AP2" s="396" t="s">
        <v>427</v>
      </c>
      <c r="AQ2" s="396" t="s">
        <v>428</v>
      </c>
      <c r="AR2" s="396" t="s">
        <v>429</v>
      </c>
      <c r="AS2" s="396" t="s">
        <v>430</v>
      </c>
      <c r="AT2" s="396" t="s">
        <v>431</v>
      </c>
      <c r="AU2" s="396" t="s">
        <v>432</v>
      </c>
      <c r="AV2" s="396" t="s">
        <v>433</v>
      </c>
      <c r="AW2" s="396" t="s">
        <v>434</v>
      </c>
      <c r="AX2" s="396" t="s">
        <v>435</v>
      </c>
      <c r="AY2" s="396" t="s">
        <v>436</v>
      </c>
      <c r="AZ2" s="396" t="s">
        <v>437</v>
      </c>
      <c r="BA2" s="396" t="s">
        <v>438</v>
      </c>
      <c r="BB2" s="396" t="s">
        <v>439</v>
      </c>
      <c r="BC2" s="396" t="s">
        <v>440</v>
      </c>
      <c r="BD2" s="396" t="s">
        <v>441</v>
      </c>
      <c r="BE2" s="396" t="s">
        <v>442</v>
      </c>
      <c r="BF2" s="396" t="s">
        <v>443</v>
      </c>
      <c r="BG2" s="396" t="s">
        <v>444</v>
      </c>
      <c r="BH2" s="396" t="s">
        <v>445</v>
      </c>
      <c r="BI2" s="396" t="s">
        <v>446</v>
      </c>
      <c r="BJ2" s="396" t="s">
        <v>447</v>
      </c>
      <c r="BK2" s="396" t="s">
        <v>448</v>
      </c>
      <c r="BL2" s="396" t="s">
        <v>449</v>
      </c>
      <c r="BM2" s="396" t="s">
        <v>450</v>
      </c>
      <c r="BN2" s="396" t="s">
        <v>451</v>
      </c>
      <c r="BO2" s="396" t="s">
        <v>452</v>
      </c>
      <c r="BP2" s="396" t="s">
        <v>453</v>
      </c>
      <c r="BQ2" s="396" t="s">
        <v>454</v>
      </c>
      <c r="BR2" s="396" t="s">
        <v>455</v>
      </c>
      <c r="BS2" s="396" t="s">
        <v>456</v>
      </c>
      <c r="BT2" s="396" t="s">
        <v>457</v>
      </c>
      <c r="BU2" s="396" t="s">
        <v>458</v>
      </c>
    </row>
    <row r="3" spans="1:515" hidden="1" x14ac:dyDescent="0.25">
      <c r="AH3" s="397">
        <v>2500</v>
      </c>
      <c r="AI3" s="397">
        <v>1900</v>
      </c>
      <c r="AJ3" s="397">
        <v>1650</v>
      </c>
      <c r="AK3" s="397">
        <v>1580</v>
      </c>
      <c r="AL3" s="397">
        <v>2250</v>
      </c>
      <c r="AM3" s="397">
        <v>1650</v>
      </c>
      <c r="AN3" s="397">
        <v>1400</v>
      </c>
      <c r="AO3" s="398">
        <v>1340</v>
      </c>
      <c r="AP3" s="398">
        <v>2000</v>
      </c>
      <c r="AQ3" s="398">
        <v>1400</v>
      </c>
      <c r="AR3" s="398">
        <v>1150</v>
      </c>
      <c r="AS3" s="398">
        <v>1100</v>
      </c>
      <c r="AT3" s="398">
        <v>1750</v>
      </c>
      <c r="AU3" s="398">
        <v>1150</v>
      </c>
      <c r="AV3" s="398">
        <v>900</v>
      </c>
      <c r="AW3" s="398">
        <v>860</v>
      </c>
      <c r="AX3" s="398">
        <v>1200</v>
      </c>
      <c r="AY3" s="399">
        <v>900</v>
      </c>
      <c r="AZ3" s="399">
        <v>650</v>
      </c>
      <c r="BA3" s="399">
        <v>620</v>
      </c>
      <c r="BB3" s="397">
        <f>+'Cuadro Resumen'!C213</f>
        <v>6045.3105000000005</v>
      </c>
      <c r="BC3" s="397">
        <f>+'Cuadro Resumen'!D213</f>
        <v>5571.1684999999998</v>
      </c>
      <c r="BD3" s="397">
        <f>+'Cuadro Resumen'!E213</f>
        <v>7112.13</v>
      </c>
      <c r="BE3" s="397">
        <f>+'Cuadro Resumen'!F213</f>
        <v>6637.9880000000003</v>
      </c>
      <c r="BF3" s="397">
        <f>+'Cuadro Resumen'!C214</f>
        <v>5334.0974999999999</v>
      </c>
      <c r="BG3" s="397">
        <f>+'Cuadro Resumen'!D214</f>
        <v>4859.9555</v>
      </c>
      <c r="BH3" s="397">
        <f>+'Cuadro Resumen'!E214</f>
        <v>6400.9170000000004</v>
      </c>
      <c r="BI3" s="397">
        <f>+'Cuadro Resumen'!F214</f>
        <v>5926.7750000000005</v>
      </c>
      <c r="BJ3" s="398">
        <f>+'Cuadro Resumen'!C215</f>
        <v>4622.8845000000001</v>
      </c>
      <c r="BK3" s="398">
        <f>+'Cuadro Resumen'!D215</f>
        <v>4267.2780000000002</v>
      </c>
      <c r="BL3" s="398">
        <f>+'Cuadro Resumen'!E215</f>
        <v>5689.7039999999997</v>
      </c>
      <c r="BM3" s="398">
        <f>+'Cuadro Resumen'!F215</f>
        <v>5215.5619999999999</v>
      </c>
      <c r="BN3" s="398">
        <f>+'Cuadro Resumen'!C216</f>
        <v>3911.6714999999999</v>
      </c>
      <c r="BO3" s="398">
        <f>+'Cuadro Resumen'!D216</f>
        <v>3556.0650000000001</v>
      </c>
      <c r="BP3" s="398">
        <f>+'Cuadro Resumen'!E216</f>
        <v>4978.491</v>
      </c>
      <c r="BQ3" s="398">
        <f>+'Cuadro Resumen'!F216</f>
        <v>4622.8845000000001</v>
      </c>
      <c r="BR3" s="398">
        <f>+'Cuadro Resumen'!C217</f>
        <v>3437.5295000000001</v>
      </c>
      <c r="BS3" s="398">
        <f>+'Cuadro Resumen'!D217</f>
        <v>3200.4585000000002</v>
      </c>
      <c r="BT3" s="398">
        <f>+'Cuadro Resumen'!E217</f>
        <v>4385.8135000000002</v>
      </c>
      <c r="BU3" s="398">
        <f>+'Cuadro Resumen'!F217</f>
        <v>4030.2069999999999</v>
      </c>
    </row>
    <row r="4" spans="1:515" ht="15.75" thickBot="1" x14ac:dyDescent="0.3"/>
    <row r="5" spans="1:515" ht="53.25" thickBot="1" x14ac:dyDescent="0.3">
      <c r="C5" s="85" t="s">
        <v>418</v>
      </c>
      <c r="D5" s="196">
        <f>SUMIF(C:C,$C$10,D:D)</f>
        <v>800000</v>
      </c>
    </row>
    <row r="6" spans="1:515" x14ac:dyDescent="0.25">
      <c r="C6" s="105"/>
      <c r="D6" s="105"/>
      <c r="E6" s="105"/>
      <c r="F6" s="105"/>
      <c r="G6" s="77"/>
      <c r="H6" s="105"/>
      <c r="I6" s="105"/>
    </row>
    <row r="7" spans="1:515" x14ac:dyDescent="0.25">
      <c r="C7" s="105"/>
      <c r="D7" s="105"/>
      <c r="E7" s="105"/>
      <c r="F7" s="105"/>
      <c r="G7" s="77"/>
      <c r="H7" s="105"/>
      <c r="I7" s="105"/>
    </row>
    <row r="8" spans="1:515" x14ac:dyDescent="0.25">
      <c r="C8" s="105"/>
      <c r="D8" s="105"/>
      <c r="E8" s="105"/>
      <c r="F8" s="105"/>
      <c r="G8" s="77"/>
      <c r="H8" s="105"/>
      <c r="I8" s="105"/>
    </row>
    <row r="9" spans="1:515" ht="15.75" thickBot="1" x14ac:dyDescent="0.3">
      <c r="C9" s="105"/>
      <c r="D9" s="105"/>
      <c r="E9" s="105"/>
      <c r="F9" s="105"/>
      <c r="G9" s="77"/>
      <c r="H9" s="105"/>
      <c r="I9" s="105"/>
      <c r="K9" s="174"/>
    </row>
    <row r="10" spans="1:515" ht="15.75" thickBot="1" x14ac:dyDescent="0.3">
      <c r="C10" s="155" t="s">
        <v>53</v>
      </c>
      <c r="D10" s="324">
        <f>SUM(F17:F50)</f>
        <v>800000</v>
      </c>
      <c r="G10" s="78"/>
      <c r="H10" s="70"/>
      <c r="I10" s="70"/>
    </row>
    <row r="11" spans="1:515" x14ac:dyDescent="0.25">
      <c r="G11" s="78"/>
      <c r="H11" s="70"/>
      <c r="I11" s="70"/>
    </row>
    <row r="12" spans="1:515" x14ac:dyDescent="0.25">
      <c r="F12" s="70"/>
      <c r="G12" s="78"/>
      <c r="H12" s="70"/>
      <c r="I12" s="70"/>
    </row>
    <row r="13" spans="1:515" ht="15.75" x14ac:dyDescent="0.25">
      <c r="C13" s="274" t="s">
        <v>391</v>
      </c>
      <c r="D13" s="322" t="s">
        <v>1948</v>
      </c>
      <c r="F13" s="70"/>
      <c r="G13" s="78"/>
      <c r="H13" s="70"/>
      <c r="I13" s="70"/>
    </row>
    <row r="14" spans="1:515" ht="18.75" x14ac:dyDescent="0.25">
      <c r="C14" s="205" t="s">
        <v>1947</v>
      </c>
      <c r="D14" s="31"/>
      <c r="F14" s="70"/>
      <c r="G14" s="78"/>
      <c r="H14" s="70"/>
      <c r="I14" s="70"/>
    </row>
    <row r="15" spans="1:515" ht="42.75" thickBot="1" x14ac:dyDescent="0.3">
      <c r="F15" s="91"/>
      <c r="G15" s="75"/>
      <c r="H15" s="75"/>
      <c r="I15" s="75"/>
      <c r="L15" s="221"/>
      <c r="M15" s="222"/>
      <c r="N15" s="221"/>
      <c r="O15" s="221"/>
      <c r="P15" s="224" t="s">
        <v>468</v>
      </c>
      <c r="Q15" s="224" t="s">
        <v>469</v>
      </c>
    </row>
    <row r="16" spans="1:515" ht="30.75" thickBot="1" x14ac:dyDescent="0.3">
      <c r="C16" s="127" t="s">
        <v>44</v>
      </c>
      <c r="D16" s="127" t="s">
        <v>55</v>
      </c>
      <c r="E16" s="134" t="s">
        <v>57</v>
      </c>
      <c r="F16" s="133" t="s">
        <v>27</v>
      </c>
      <c r="G16" s="131" t="s">
        <v>130</v>
      </c>
      <c r="H16" s="134" t="s">
        <v>46</v>
      </c>
      <c r="I16" s="131" t="s">
        <v>131</v>
      </c>
      <c r="J16" s="131" t="s">
        <v>409</v>
      </c>
      <c r="K16" s="131" t="s">
        <v>410</v>
      </c>
      <c r="L16" s="218" t="s">
        <v>21</v>
      </c>
      <c r="M16" s="218" t="s">
        <v>55</v>
      </c>
      <c r="N16" s="219" t="s">
        <v>466</v>
      </c>
      <c r="O16" s="220" t="s">
        <v>467</v>
      </c>
      <c r="P16" s="223">
        <v>0.7</v>
      </c>
      <c r="Q16" s="223">
        <v>0.3</v>
      </c>
    </row>
    <row r="17" spans="3:17" ht="45" x14ac:dyDescent="0.25">
      <c r="C17" s="734" t="s">
        <v>1947</v>
      </c>
      <c r="D17" s="156">
        <v>1</v>
      </c>
      <c r="E17" s="121">
        <v>800000</v>
      </c>
      <c r="F17" s="95">
        <f t="shared" ref="F17:F50" si="0">D17*E17</f>
        <v>800000</v>
      </c>
      <c r="G17" s="159" t="s">
        <v>1540</v>
      </c>
      <c r="H17" s="140" t="s">
        <v>589</v>
      </c>
      <c r="I17" s="128" t="str">
        <f>VLOOKUP(H17,Presupuesto!$B$11:$C$565,2,0)</f>
        <v>SERV. DE PROFESIONALES Y TECNICOS EDUC, SUPERIOR</v>
      </c>
      <c r="J17" s="213" t="s">
        <v>1475</v>
      </c>
      <c r="K17" s="96" t="s">
        <v>395</v>
      </c>
      <c r="L17" s="139"/>
      <c r="M17" s="156"/>
      <c r="N17" s="121"/>
      <c r="O17" s="95">
        <f t="shared" ref="O17:O50" si="1">M17*N17</f>
        <v>0</v>
      </c>
      <c r="P17" s="95">
        <f t="shared" ref="P17:Q36" si="2">$O17*P$16</f>
        <v>0</v>
      </c>
      <c r="Q17" s="95">
        <f t="shared" si="2"/>
        <v>0</v>
      </c>
    </row>
    <row r="18" spans="3:17" x14ac:dyDescent="0.25">
      <c r="C18" s="139"/>
      <c r="D18" s="156"/>
      <c r="E18" s="121"/>
      <c r="F18" s="95">
        <f t="shared" si="0"/>
        <v>0</v>
      </c>
      <c r="G18" s="159"/>
      <c r="H18" s="140"/>
      <c r="I18" s="128" t="e">
        <f>VLOOKUP(H18,Presupuesto!$B$11:$C$565,2,0)</f>
        <v>#N/A</v>
      </c>
      <c r="J18" s="96" t="str">
        <f>$J$17</f>
        <v>Gestión Tecnologías de Información y Comunicación</v>
      </c>
      <c r="K18" s="96" t="s">
        <v>411</v>
      </c>
      <c r="L18" s="139"/>
      <c r="M18" s="156"/>
      <c r="N18" s="121"/>
      <c r="O18" s="95">
        <f t="shared" si="1"/>
        <v>0</v>
      </c>
      <c r="P18" s="95">
        <f t="shared" si="2"/>
        <v>0</v>
      </c>
      <c r="Q18" s="95">
        <f t="shared" si="2"/>
        <v>0</v>
      </c>
    </row>
    <row r="19" spans="3:17" x14ac:dyDescent="0.25">
      <c r="C19" s="139"/>
      <c r="D19" s="156"/>
      <c r="E19" s="121"/>
      <c r="F19" s="95">
        <f t="shared" si="0"/>
        <v>0</v>
      </c>
      <c r="G19" s="159"/>
      <c r="H19" s="140"/>
      <c r="I19" s="128" t="e">
        <f>VLOOKUP(H19,Presupuesto!$B$11:$C$565,2,0)</f>
        <v>#N/A</v>
      </c>
      <c r="J19" s="96" t="str">
        <f t="shared" ref="J19:J49" si="3">$J$17</f>
        <v>Gestión Tecnologías de Información y Comunicación</v>
      </c>
      <c r="K19" s="96" t="s">
        <v>411</v>
      </c>
      <c r="L19" s="139"/>
      <c r="M19" s="156"/>
      <c r="N19" s="121"/>
      <c r="O19" s="95">
        <f t="shared" si="1"/>
        <v>0</v>
      </c>
      <c r="P19" s="95">
        <f t="shared" si="2"/>
        <v>0</v>
      </c>
      <c r="Q19" s="95">
        <f t="shared" si="2"/>
        <v>0</v>
      </c>
    </row>
    <row r="20" spans="3:17" x14ac:dyDescent="0.25">
      <c r="C20" s="139"/>
      <c r="D20" s="156"/>
      <c r="E20" s="121"/>
      <c r="F20" s="95">
        <f t="shared" si="0"/>
        <v>0</v>
      </c>
      <c r="G20" s="159"/>
      <c r="H20" s="140"/>
      <c r="I20" s="128" t="e">
        <f>VLOOKUP(H20,Presupuesto!$B$11:$C$565,2,0)</f>
        <v>#N/A</v>
      </c>
      <c r="J20" s="96" t="str">
        <f t="shared" si="3"/>
        <v>Gestión Tecnologías de Información y Comunicación</v>
      </c>
      <c r="K20" s="96" t="s">
        <v>411</v>
      </c>
      <c r="L20" s="139"/>
      <c r="M20" s="156"/>
      <c r="N20" s="121"/>
      <c r="O20" s="95">
        <f t="shared" si="1"/>
        <v>0</v>
      </c>
      <c r="P20" s="95">
        <f t="shared" si="2"/>
        <v>0</v>
      </c>
      <c r="Q20" s="95">
        <f t="shared" si="2"/>
        <v>0</v>
      </c>
    </row>
    <row r="21" spans="3:17" x14ac:dyDescent="0.25">
      <c r="C21" s="139"/>
      <c r="D21" s="156"/>
      <c r="E21" s="121"/>
      <c r="F21" s="95">
        <f t="shared" si="0"/>
        <v>0</v>
      </c>
      <c r="G21" s="159"/>
      <c r="H21" s="140"/>
      <c r="I21" s="128" t="e">
        <f>VLOOKUP(H21,Presupuesto!$B$11:$C$565,2,0)</f>
        <v>#N/A</v>
      </c>
      <c r="J21" s="96" t="str">
        <f t="shared" si="3"/>
        <v>Gestión Tecnologías de Información y Comunicación</v>
      </c>
      <c r="K21" s="96" t="s">
        <v>400</v>
      </c>
      <c r="L21" s="139"/>
      <c r="M21" s="156"/>
      <c r="N21" s="121"/>
      <c r="O21" s="95">
        <f t="shared" si="1"/>
        <v>0</v>
      </c>
      <c r="P21" s="95">
        <f t="shared" si="2"/>
        <v>0</v>
      </c>
      <c r="Q21" s="95">
        <f t="shared" si="2"/>
        <v>0</v>
      </c>
    </row>
    <row r="22" spans="3:17" x14ac:dyDescent="0.25">
      <c r="C22" s="139"/>
      <c r="D22" s="156"/>
      <c r="E22" s="121"/>
      <c r="F22" s="95">
        <f t="shared" si="0"/>
        <v>0</v>
      </c>
      <c r="G22" s="159"/>
      <c r="H22" s="140"/>
      <c r="I22" s="128" t="e">
        <f>VLOOKUP(H22,Presupuesto!$B$11:$C$565,2,0)</f>
        <v>#N/A</v>
      </c>
      <c r="J22" s="96" t="str">
        <f t="shared" si="3"/>
        <v>Gestión Tecnologías de Información y Comunicación</v>
      </c>
      <c r="K22" s="96" t="s">
        <v>411</v>
      </c>
      <c r="L22" s="139"/>
      <c r="M22" s="156"/>
      <c r="N22" s="121"/>
      <c r="O22" s="95">
        <f t="shared" si="1"/>
        <v>0</v>
      </c>
      <c r="P22" s="95">
        <f t="shared" si="2"/>
        <v>0</v>
      </c>
      <c r="Q22" s="95">
        <f t="shared" si="2"/>
        <v>0</v>
      </c>
    </row>
    <row r="23" spans="3:17" x14ac:dyDescent="0.25">
      <c r="C23" s="139"/>
      <c r="D23" s="156"/>
      <c r="E23" s="121"/>
      <c r="F23" s="95">
        <f t="shared" si="0"/>
        <v>0</v>
      </c>
      <c r="G23" s="159"/>
      <c r="H23" s="140"/>
      <c r="I23" s="128" t="e">
        <f>VLOOKUP(H23,Presupuesto!$B$11:$C$565,2,0)</f>
        <v>#N/A</v>
      </c>
      <c r="J23" s="96" t="str">
        <f t="shared" si="3"/>
        <v>Gestión Tecnologías de Información y Comunicación</v>
      </c>
      <c r="K23" s="96" t="s">
        <v>411</v>
      </c>
      <c r="L23" s="139"/>
      <c r="M23" s="156"/>
      <c r="N23" s="121"/>
      <c r="O23" s="95">
        <f t="shared" si="1"/>
        <v>0</v>
      </c>
      <c r="P23" s="95">
        <f t="shared" si="2"/>
        <v>0</v>
      </c>
      <c r="Q23" s="95">
        <f t="shared" si="2"/>
        <v>0</v>
      </c>
    </row>
    <row r="24" spans="3:17" x14ac:dyDescent="0.25">
      <c r="C24" s="139"/>
      <c r="D24" s="156"/>
      <c r="E24" s="121"/>
      <c r="F24" s="95">
        <f t="shared" si="0"/>
        <v>0</v>
      </c>
      <c r="G24" s="159"/>
      <c r="H24" s="140"/>
      <c r="I24" s="128" t="e">
        <f>VLOOKUP(H24,Presupuesto!$B$11:$C$565,2,0)</f>
        <v>#N/A</v>
      </c>
      <c r="J24" s="96" t="str">
        <f t="shared" si="3"/>
        <v>Gestión Tecnologías de Información y Comunicación</v>
      </c>
      <c r="K24" s="96" t="s">
        <v>411</v>
      </c>
      <c r="L24" s="139"/>
      <c r="M24" s="156"/>
      <c r="N24" s="121"/>
      <c r="O24" s="95">
        <f t="shared" si="1"/>
        <v>0</v>
      </c>
      <c r="P24" s="95">
        <f t="shared" si="2"/>
        <v>0</v>
      </c>
      <c r="Q24" s="95">
        <f t="shared" si="2"/>
        <v>0</v>
      </c>
    </row>
    <row r="25" spans="3:17" x14ac:dyDescent="0.25">
      <c r="C25" s="139"/>
      <c r="D25" s="156"/>
      <c r="E25" s="121"/>
      <c r="F25" s="95">
        <f t="shared" si="0"/>
        <v>0</v>
      </c>
      <c r="G25" s="159"/>
      <c r="H25" s="140"/>
      <c r="I25" s="128" t="e">
        <f>VLOOKUP(H25,Presupuesto!$B$11:$C$565,2,0)</f>
        <v>#N/A</v>
      </c>
      <c r="J25" s="96" t="str">
        <f t="shared" si="3"/>
        <v>Gestión Tecnologías de Información y Comunicación</v>
      </c>
      <c r="K25" s="96" t="s">
        <v>411</v>
      </c>
      <c r="L25" s="139"/>
      <c r="M25" s="156"/>
      <c r="N25" s="121"/>
      <c r="O25" s="95">
        <f t="shared" si="1"/>
        <v>0</v>
      </c>
      <c r="P25" s="95">
        <f t="shared" si="2"/>
        <v>0</v>
      </c>
      <c r="Q25" s="95">
        <f t="shared" si="2"/>
        <v>0</v>
      </c>
    </row>
    <row r="26" spans="3:17" x14ac:dyDescent="0.25">
      <c r="C26" s="139"/>
      <c r="D26" s="156"/>
      <c r="E26" s="121"/>
      <c r="F26" s="95">
        <f t="shared" si="0"/>
        <v>0</v>
      </c>
      <c r="G26" s="159"/>
      <c r="H26" s="140"/>
      <c r="I26" s="128" t="e">
        <f>VLOOKUP(H26,Presupuesto!$B$11:$C$565,2,0)</f>
        <v>#N/A</v>
      </c>
      <c r="J26" s="96" t="str">
        <f t="shared" si="3"/>
        <v>Gestión Tecnologías de Información y Comunicación</v>
      </c>
      <c r="K26" s="96" t="s">
        <v>411</v>
      </c>
      <c r="L26" s="139"/>
      <c r="M26" s="156"/>
      <c r="N26" s="121"/>
      <c r="O26" s="95">
        <f t="shared" si="1"/>
        <v>0</v>
      </c>
      <c r="P26" s="95">
        <f t="shared" si="2"/>
        <v>0</v>
      </c>
      <c r="Q26" s="95">
        <f t="shared" si="2"/>
        <v>0</v>
      </c>
    </row>
    <row r="27" spans="3:17" x14ac:dyDescent="0.25">
      <c r="C27" s="139"/>
      <c r="D27" s="156"/>
      <c r="E27" s="121"/>
      <c r="F27" s="95">
        <f t="shared" si="0"/>
        <v>0</v>
      </c>
      <c r="G27" s="159"/>
      <c r="H27" s="140"/>
      <c r="I27" s="128" t="e">
        <f>VLOOKUP(H27,Presupuesto!$B$11:$C$565,2,0)</f>
        <v>#N/A</v>
      </c>
      <c r="J27" s="96" t="str">
        <f t="shared" si="3"/>
        <v>Gestión Tecnologías de Información y Comunicación</v>
      </c>
      <c r="K27" s="96" t="s">
        <v>411</v>
      </c>
      <c r="L27" s="139"/>
      <c r="M27" s="156"/>
      <c r="N27" s="121"/>
      <c r="O27" s="95">
        <f t="shared" si="1"/>
        <v>0</v>
      </c>
      <c r="P27" s="95">
        <f t="shared" si="2"/>
        <v>0</v>
      </c>
      <c r="Q27" s="95">
        <f t="shared" si="2"/>
        <v>0</v>
      </c>
    </row>
    <row r="28" spans="3:17" x14ac:dyDescent="0.25">
      <c r="C28" s="139"/>
      <c r="D28" s="156"/>
      <c r="E28" s="121"/>
      <c r="F28" s="95">
        <f t="shared" si="0"/>
        <v>0</v>
      </c>
      <c r="G28" s="159"/>
      <c r="H28" s="140"/>
      <c r="I28" s="128" t="e">
        <f>VLOOKUP(H28,Presupuesto!$B$11:$C$565,2,0)</f>
        <v>#N/A</v>
      </c>
      <c r="J28" s="96" t="str">
        <f t="shared" si="3"/>
        <v>Gestión Tecnologías de Información y Comunicación</v>
      </c>
      <c r="K28" s="96" t="s">
        <v>411</v>
      </c>
      <c r="L28" s="139"/>
      <c r="M28" s="156"/>
      <c r="N28" s="121"/>
      <c r="O28" s="95">
        <f t="shared" si="1"/>
        <v>0</v>
      </c>
      <c r="P28" s="95">
        <f t="shared" si="2"/>
        <v>0</v>
      </c>
      <c r="Q28" s="95">
        <f t="shared" si="2"/>
        <v>0</v>
      </c>
    </row>
    <row r="29" spans="3:17" x14ac:dyDescent="0.25">
      <c r="C29" s="139"/>
      <c r="D29" s="156"/>
      <c r="E29" s="121"/>
      <c r="F29" s="95">
        <f t="shared" si="0"/>
        <v>0</v>
      </c>
      <c r="G29" s="159"/>
      <c r="H29" s="140"/>
      <c r="I29" s="128" t="e">
        <f>VLOOKUP(H29,Presupuesto!$B$11:$C$565,2,0)</f>
        <v>#N/A</v>
      </c>
      <c r="J29" s="96" t="str">
        <f t="shared" si="3"/>
        <v>Gestión Tecnologías de Información y Comunicación</v>
      </c>
      <c r="K29" s="96" t="s">
        <v>411</v>
      </c>
      <c r="L29" s="139"/>
      <c r="M29" s="156"/>
      <c r="N29" s="121"/>
      <c r="O29" s="95">
        <f t="shared" si="1"/>
        <v>0</v>
      </c>
      <c r="P29" s="95">
        <f t="shared" si="2"/>
        <v>0</v>
      </c>
      <c r="Q29" s="95">
        <f t="shared" si="2"/>
        <v>0</v>
      </c>
    </row>
    <row r="30" spans="3:17" x14ac:dyDescent="0.25">
      <c r="C30" s="139"/>
      <c r="D30" s="156"/>
      <c r="E30" s="121"/>
      <c r="F30" s="95">
        <f t="shared" si="0"/>
        <v>0</v>
      </c>
      <c r="G30" s="159"/>
      <c r="H30" s="140"/>
      <c r="I30" s="128" t="e">
        <f>VLOOKUP(H30,Presupuesto!$B$11:$C$565,2,0)</f>
        <v>#N/A</v>
      </c>
      <c r="J30" s="96" t="str">
        <f t="shared" si="3"/>
        <v>Gestión Tecnologías de Información y Comunicación</v>
      </c>
      <c r="K30" s="96" t="s">
        <v>411</v>
      </c>
      <c r="L30" s="139"/>
      <c r="M30" s="156"/>
      <c r="N30" s="121"/>
      <c r="O30" s="95">
        <f t="shared" si="1"/>
        <v>0</v>
      </c>
      <c r="P30" s="95">
        <f t="shared" si="2"/>
        <v>0</v>
      </c>
      <c r="Q30" s="95">
        <f t="shared" si="2"/>
        <v>0</v>
      </c>
    </row>
    <row r="31" spans="3:17" x14ac:dyDescent="0.25">
      <c r="C31" s="139"/>
      <c r="D31" s="156"/>
      <c r="E31" s="121"/>
      <c r="F31" s="95">
        <f t="shared" si="0"/>
        <v>0</v>
      </c>
      <c r="G31" s="159"/>
      <c r="H31" s="140"/>
      <c r="I31" s="128" t="e">
        <f>VLOOKUP(H31,Presupuesto!$B$11:$C$565,2,0)</f>
        <v>#N/A</v>
      </c>
      <c r="J31" s="96" t="str">
        <f t="shared" si="3"/>
        <v>Gestión Tecnologías de Información y Comunicación</v>
      </c>
      <c r="K31" s="96" t="s">
        <v>411</v>
      </c>
      <c r="L31" s="139"/>
      <c r="M31" s="156"/>
      <c r="N31" s="121"/>
      <c r="O31" s="95">
        <f t="shared" si="1"/>
        <v>0</v>
      </c>
      <c r="P31" s="95">
        <f t="shared" si="2"/>
        <v>0</v>
      </c>
      <c r="Q31" s="95">
        <f t="shared" si="2"/>
        <v>0</v>
      </c>
    </row>
    <row r="32" spans="3:17" x14ac:dyDescent="0.25">
      <c r="C32" s="139"/>
      <c r="D32" s="156"/>
      <c r="E32" s="121"/>
      <c r="F32" s="95">
        <f t="shared" si="0"/>
        <v>0</v>
      </c>
      <c r="G32" s="159"/>
      <c r="H32" s="140"/>
      <c r="I32" s="128" t="e">
        <f>VLOOKUP(H32,Presupuesto!$B$11:$C$565,2,0)</f>
        <v>#N/A</v>
      </c>
      <c r="J32" s="96" t="str">
        <f t="shared" si="3"/>
        <v>Gestión Tecnologías de Información y Comunicación</v>
      </c>
      <c r="K32" s="96" t="s">
        <v>411</v>
      </c>
      <c r="L32" s="139"/>
      <c r="M32" s="156"/>
      <c r="N32" s="121"/>
      <c r="O32" s="95">
        <f t="shared" si="1"/>
        <v>0</v>
      </c>
      <c r="P32" s="95">
        <f t="shared" si="2"/>
        <v>0</v>
      </c>
      <c r="Q32" s="95">
        <f t="shared" si="2"/>
        <v>0</v>
      </c>
    </row>
    <row r="33" spans="3:17" x14ac:dyDescent="0.25">
      <c r="C33" s="139"/>
      <c r="D33" s="156"/>
      <c r="E33" s="121"/>
      <c r="F33" s="95">
        <f t="shared" si="0"/>
        <v>0</v>
      </c>
      <c r="G33" s="159"/>
      <c r="H33" s="140"/>
      <c r="I33" s="128" t="e">
        <f>VLOOKUP(H33,Presupuesto!$B$11:$C$565,2,0)</f>
        <v>#N/A</v>
      </c>
      <c r="J33" s="96" t="str">
        <f t="shared" si="3"/>
        <v>Gestión Tecnologías de Información y Comunicación</v>
      </c>
      <c r="K33" s="96" t="s">
        <v>411</v>
      </c>
      <c r="L33" s="139"/>
      <c r="M33" s="156"/>
      <c r="N33" s="121"/>
      <c r="O33" s="95">
        <f t="shared" si="1"/>
        <v>0</v>
      </c>
      <c r="P33" s="95">
        <f t="shared" si="2"/>
        <v>0</v>
      </c>
      <c r="Q33" s="95">
        <f t="shared" si="2"/>
        <v>0</v>
      </c>
    </row>
    <row r="34" spans="3:17" x14ac:dyDescent="0.25">
      <c r="C34" s="139"/>
      <c r="D34" s="156"/>
      <c r="E34" s="121"/>
      <c r="F34" s="95">
        <f t="shared" si="0"/>
        <v>0</v>
      </c>
      <c r="G34" s="159"/>
      <c r="H34" s="140"/>
      <c r="I34" s="128" t="e">
        <f>VLOOKUP(H34,Presupuesto!$B$11:$C$565,2,0)</f>
        <v>#N/A</v>
      </c>
      <c r="J34" s="96" t="str">
        <f t="shared" si="3"/>
        <v>Gestión Tecnologías de Información y Comunicación</v>
      </c>
      <c r="K34" s="96" t="s">
        <v>411</v>
      </c>
      <c r="L34" s="139"/>
      <c r="M34" s="156"/>
      <c r="N34" s="121"/>
      <c r="O34" s="95">
        <f t="shared" si="1"/>
        <v>0</v>
      </c>
      <c r="P34" s="95">
        <f t="shared" si="2"/>
        <v>0</v>
      </c>
      <c r="Q34" s="95">
        <f t="shared" si="2"/>
        <v>0</v>
      </c>
    </row>
    <row r="35" spans="3:17" x14ac:dyDescent="0.25">
      <c r="C35" s="139"/>
      <c r="D35" s="156"/>
      <c r="E35" s="121"/>
      <c r="F35" s="95">
        <f t="shared" si="0"/>
        <v>0</v>
      </c>
      <c r="G35" s="159"/>
      <c r="H35" s="140"/>
      <c r="I35" s="128" t="e">
        <f>VLOOKUP(H35,Presupuesto!$B$11:$C$565,2,0)</f>
        <v>#N/A</v>
      </c>
      <c r="J35" s="96" t="str">
        <f t="shared" si="3"/>
        <v>Gestión Tecnologías de Información y Comunicación</v>
      </c>
      <c r="K35" s="96" t="s">
        <v>411</v>
      </c>
      <c r="L35" s="139"/>
      <c r="M35" s="156"/>
      <c r="N35" s="121"/>
      <c r="O35" s="95">
        <f t="shared" si="1"/>
        <v>0</v>
      </c>
      <c r="P35" s="95">
        <f t="shared" si="2"/>
        <v>0</v>
      </c>
      <c r="Q35" s="95">
        <f t="shared" si="2"/>
        <v>0</v>
      </c>
    </row>
    <row r="36" spans="3:17" x14ac:dyDescent="0.25">
      <c r="C36" s="139"/>
      <c r="D36" s="156"/>
      <c r="E36" s="121"/>
      <c r="F36" s="95">
        <f t="shared" si="0"/>
        <v>0</v>
      </c>
      <c r="G36" s="159"/>
      <c r="H36" s="140"/>
      <c r="I36" s="128" t="e">
        <f>VLOOKUP(H36,Presupuesto!$B$11:$C$565,2,0)</f>
        <v>#N/A</v>
      </c>
      <c r="J36" s="96" t="str">
        <f t="shared" si="3"/>
        <v>Gestión Tecnologías de Información y Comunicación</v>
      </c>
      <c r="K36" s="96" t="s">
        <v>411</v>
      </c>
      <c r="L36" s="139"/>
      <c r="M36" s="156"/>
      <c r="N36" s="121"/>
      <c r="O36" s="95">
        <f t="shared" si="1"/>
        <v>0</v>
      </c>
      <c r="P36" s="95">
        <f t="shared" si="2"/>
        <v>0</v>
      </c>
      <c r="Q36" s="95">
        <f t="shared" si="2"/>
        <v>0</v>
      </c>
    </row>
    <row r="37" spans="3:17" x14ac:dyDescent="0.25">
      <c r="C37" s="139"/>
      <c r="D37" s="156"/>
      <c r="E37" s="121"/>
      <c r="F37" s="95">
        <f t="shared" si="0"/>
        <v>0</v>
      </c>
      <c r="G37" s="159"/>
      <c r="H37" s="140"/>
      <c r="I37" s="128" t="e">
        <f>VLOOKUP(H37,Presupuesto!$B$11:$C$565,2,0)</f>
        <v>#N/A</v>
      </c>
      <c r="J37" s="96" t="str">
        <f t="shared" si="3"/>
        <v>Gestión Tecnologías de Información y Comunicación</v>
      </c>
      <c r="K37" s="96" t="s">
        <v>411</v>
      </c>
      <c r="L37" s="139"/>
      <c r="M37" s="156"/>
      <c r="N37" s="121"/>
      <c r="O37" s="95">
        <f t="shared" si="1"/>
        <v>0</v>
      </c>
      <c r="P37" s="95">
        <f t="shared" ref="P37:Q50" si="4">$O37*P$16</f>
        <v>0</v>
      </c>
      <c r="Q37" s="95">
        <f t="shared" si="4"/>
        <v>0</v>
      </c>
    </row>
    <row r="38" spans="3:17" x14ac:dyDescent="0.25">
      <c r="C38" s="141"/>
      <c r="D38" s="149"/>
      <c r="E38" s="116"/>
      <c r="F38" s="95">
        <f t="shared" si="0"/>
        <v>0</v>
      </c>
      <c r="G38" s="159"/>
      <c r="H38" s="142"/>
      <c r="I38" s="128" t="e">
        <f>VLOOKUP(H38,Presupuesto!$B$11:$C$565,2,0)</f>
        <v>#N/A</v>
      </c>
      <c r="J38" s="96" t="str">
        <f t="shared" si="3"/>
        <v>Gestión Tecnologías de Información y Comunicación</v>
      </c>
      <c r="K38" s="96" t="s">
        <v>411</v>
      </c>
      <c r="L38" s="141"/>
      <c r="M38" s="149"/>
      <c r="N38" s="116"/>
      <c r="O38" s="95">
        <f t="shared" si="1"/>
        <v>0</v>
      </c>
      <c r="P38" s="95">
        <f t="shared" si="4"/>
        <v>0</v>
      </c>
      <c r="Q38" s="95">
        <f t="shared" si="4"/>
        <v>0</v>
      </c>
    </row>
    <row r="39" spans="3:17" x14ac:dyDescent="0.25">
      <c r="C39" s="141"/>
      <c r="D39" s="149"/>
      <c r="E39" s="116"/>
      <c r="F39" s="95">
        <f t="shared" si="0"/>
        <v>0</v>
      </c>
      <c r="G39" s="159"/>
      <c r="H39" s="142"/>
      <c r="I39" s="128" t="e">
        <f>VLOOKUP(H39,Presupuesto!$B$11:$C$565,2,0)</f>
        <v>#N/A</v>
      </c>
      <c r="J39" s="96" t="str">
        <f t="shared" si="3"/>
        <v>Gestión Tecnologías de Información y Comunicación</v>
      </c>
      <c r="K39" s="96" t="s">
        <v>411</v>
      </c>
      <c r="L39" s="141"/>
      <c r="M39" s="149"/>
      <c r="N39" s="116"/>
      <c r="O39" s="95">
        <f t="shared" si="1"/>
        <v>0</v>
      </c>
      <c r="P39" s="95">
        <f t="shared" si="4"/>
        <v>0</v>
      </c>
      <c r="Q39" s="95">
        <f t="shared" si="4"/>
        <v>0</v>
      </c>
    </row>
    <row r="40" spans="3:17" x14ac:dyDescent="0.25">
      <c r="C40" s="141"/>
      <c r="D40" s="149"/>
      <c r="E40" s="116"/>
      <c r="F40" s="95">
        <f t="shared" si="0"/>
        <v>0</v>
      </c>
      <c r="G40" s="159"/>
      <c r="H40" s="142"/>
      <c r="I40" s="128" t="e">
        <f>VLOOKUP(H40,Presupuesto!$B$11:$C$565,2,0)</f>
        <v>#N/A</v>
      </c>
      <c r="J40" s="96" t="str">
        <f t="shared" si="3"/>
        <v>Gestión Tecnologías de Información y Comunicación</v>
      </c>
      <c r="K40" s="96" t="s">
        <v>411</v>
      </c>
      <c r="L40" s="141"/>
      <c r="M40" s="149"/>
      <c r="N40" s="116"/>
      <c r="O40" s="95">
        <f t="shared" si="1"/>
        <v>0</v>
      </c>
      <c r="P40" s="95">
        <f t="shared" si="4"/>
        <v>0</v>
      </c>
      <c r="Q40" s="95">
        <f t="shared" si="4"/>
        <v>0</v>
      </c>
    </row>
    <row r="41" spans="3:17" x14ac:dyDescent="0.25">
      <c r="C41" s="141"/>
      <c r="D41" s="149"/>
      <c r="E41" s="116"/>
      <c r="F41" s="95">
        <f t="shared" si="0"/>
        <v>0</v>
      </c>
      <c r="G41" s="159"/>
      <c r="H41" s="142"/>
      <c r="I41" s="128" t="e">
        <f>VLOOKUP(H41,Presupuesto!$B$11:$C$565,2,0)</f>
        <v>#N/A</v>
      </c>
      <c r="J41" s="96" t="str">
        <f t="shared" si="3"/>
        <v>Gestión Tecnologías de Información y Comunicación</v>
      </c>
      <c r="K41" s="96" t="s">
        <v>411</v>
      </c>
      <c r="L41" s="141"/>
      <c r="M41" s="149"/>
      <c r="N41" s="116"/>
      <c r="O41" s="95">
        <f t="shared" si="1"/>
        <v>0</v>
      </c>
      <c r="P41" s="95">
        <f t="shared" si="4"/>
        <v>0</v>
      </c>
      <c r="Q41" s="95">
        <f t="shared" si="4"/>
        <v>0</v>
      </c>
    </row>
    <row r="42" spans="3:17" x14ac:dyDescent="0.25">
      <c r="C42" s="141"/>
      <c r="D42" s="149"/>
      <c r="E42" s="116"/>
      <c r="F42" s="95">
        <f t="shared" si="0"/>
        <v>0</v>
      </c>
      <c r="G42" s="159"/>
      <c r="H42" s="142"/>
      <c r="I42" s="128" t="e">
        <f>VLOOKUP(H42,Presupuesto!$B$11:$C$565,2,0)</f>
        <v>#N/A</v>
      </c>
      <c r="J42" s="96" t="str">
        <f t="shared" si="3"/>
        <v>Gestión Tecnologías de Información y Comunicación</v>
      </c>
      <c r="K42" s="96" t="s">
        <v>411</v>
      </c>
      <c r="L42" s="141"/>
      <c r="M42" s="149"/>
      <c r="N42" s="116"/>
      <c r="O42" s="95">
        <f t="shared" si="1"/>
        <v>0</v>
      </c>
      <c r="P42" s="95">
        <f t="shared" si="4"/>
        <v>0</v>
      </c>
      <c r="Q42" s="95">
        <f t="shared" si="4"/>
        <v>0</v>
      </c>
    </row>
    <row r="43" spans="3:17" x14ac:dyDescent="0.25">
      <c r="C43" s="141"/>
      <c r="D43" s="149"/>
      <c r="E43" s="116"/>
      <c r="F43" s="95">
        <f t="shared" si="0"/>
        <v>0</v>
      </c>
      <c r="G43" s="159"/>
      <c r="H43" s="142"/>
      <c r="I43" s="128" t="e">
        <f>VLOOKUP(H43,Presupuesto!$B$11:$C$565,2,0)</f>
        <v>#N/A</v>
      </c>
      <c r="J43" s="96" t="str">
        <f t="shared" si="3"/>
        <v>Gestión Tecnologías de Información y Comunicación</v>
      </c>
      <c r="K43" s="96" t="s">
        <v>411</v>
      </c>
      <c r="L43" s="141"/>
      <c r="M43" s="149"/>
      <c r="N43" s="116"/>
      <c r="O43" s="95">
        <f t="shared" si="1"/>
        <v>0</v>
      </c>
      <c r="P43" s="95">
        <f t="shared" si="4"/>
        <v>0</v>
      </c>
      <c r="Q43" s="95">
        <f t="shared" si="4"/>
        <v>0</v>
      </c>
    </row>
    <row r="44" spans="3:17" x14ac:dyDescent="0.25">
      <c r="C44" s="141"/>
      <c r="D44" s="149"/>
      <c r="E44" s="116"/>
      <c r="F44" s="95">
        <f t="shared" si="0"/>
        <v>0</v>
      </c>
      <c r="G44" s="159"/>
      <c r="H44" s="142"/>
      <c r="I44" s="128" t="e">
        <f>VLOOKUP(H44,Presupuesto!$B$11:$C$565,2,0)</f>
        <v>#N/A</v>
      </c>
      <c r="J44" s="96" t="str">
        <f t="shared" si="3"/>
        <v>Gestión Tecnologías de Información y Comunicación</v>
      </c>
      <c r="K44" s="96" t="s">
        <v>411</v>
      </c>
      <c r="L44" s="141"/>
      <c r="M44" s="149"/>
      <c r="N44" s="116"/>
      <c r="O44" s="95">
        <f t="shared" si="1"/>
        <v>0</v>
      </c>
      <c r="P44" s="95">
        <f t="shared" si="4"/>
        <v>0</v>
      </c>
      <c r="Q44" s="95">
        <f t="shared" si="4"/>
        <v>0</v>
      </c>
    </row>
    <row r="45" spans="3:17" x14ac:dyDescent="0.25">
      <c r="C45" s="141"/>
      <c r="D45" s="149"/>
      <c r="E45" s="116"/>
      <c r="F45" s="95">
        <f t="shared" si="0"/>
        <v>0</v>
      </c>
      <c r="G45" s="159"/>
      <c r="H45" s="142"/>
      <c r="I45" s="128" t="e">
        <f>VLOOKUP(H45,Presupuesto!$B$11:$C$565,2,0)</f>
        <v>#N/A</v>
      </c>
      <c r="J45" s="96" t="str">
        <f t="shared" si="3"/>
        <v>Gestión Tecnologías de Información y Comunicación</v>
      </c>
      <c r="K45" s="96" t="s">
        <v>411</v>
      </c>
      <c r="L45" s="141"/>
      <c r="M45" s="149"/>
      <c r="N45" s="116"/>
      <c r="O45" s="95">
        <f t="shared" si="1"/>
        <v>0</v>
      </c>
      <c r="P45" s="95">
        <f t="shared" si="4"/>
        <v>0</v>
      </c>
      <c r="Q45" s="95">
        <f t="shared" si="4"/>
        <v>0</v>
      </c>
    </row>
    <row r="46" spans="3:17" x14ac:dyDescent="0.25">
      <c r="C46" s="143"/>
      <c r="D46" s="149"/>
      <c r="E46" s="116"/>
      <c r="F46" s="95">
        <f t="shared" si="0"/>
        <v>0</v>
      </c>
      <c r="G46" s="159"/>
      <c r="H46" s="144"/>
      <c r="I46" s="128" t="e">
        <f>VLOOKUP(H46,Presupuesto!$B$11:$C$565,2,0)</f>
        <v>#N/A</v>
      </c>
      <c r="J46" s="96" t="str">
        <f t="shared" si="3"/>
        <v>Gestión Tecnologías de Información y Comunicación</v>
      </c>
      <c r="K46" s="96" t="s">
        <v>402</v>
      </c>
      <c r="L46" s="143"/>
      <c r="M46" s="149"/>
      <c r="N46" s="116"/>
      <c r="O46" s="95">
        <f t="shared" si="1"/>
        <v>0</v>
      </c>
      <c r="P46" s="95">
        <f t="shared" si="4"/>
        <v>0</v>
      </c>
      <c r="Q46" s="95">
        <f t="shared" si="4"/>
        <v>0</v>
      </c>
    </row>
    <row r="47" spans="3:17" x14ac:dyDescent="0.25">
      <c r="C47" s="143"/>
      <c r="D47" s="149"/>
      <c r="E47" s="116"/>
      <c r="F47" s="95">
        <f t="shared" si="0"/>
        <v>0</v>
      </c>
      <c r="G47" s="159"/>
      <c r="H47" s="144"/>
      <c r="I47" s="128" t="e">
        <f>VLOOKUP(H47,Presupuesto!$B$11:$C$565,2,0)</f>
        <v>#N/A</v>
      </c>
      <c r="J47" s="96" t="str">
        <f t="shared" si="3"/>
        <v>Gestión Tecnologías de Información y Comunicación</v>
      </c>
      <c r="K47" s="96" t="s">
        <v>411</v>
      </c>
      <c r="L47" s="143"/>
      <c r="M47" s="149"/>
      <c r="N47" s="116"/>
      <c r="O47" s="95">
        <f t="shared" si="1"/>
        <v>0</v>
      </c>
      <c r="P47" s="95">
        <f t="shared" si="4"/>
        <v>0</v>
      </c>
      <c r="Q47" s="95">
        <f t="shared" si="4"/>
        <v>0</v>
      </c>
    </row>
    <row r="48" spans="3:17" x14ac:dyDescent="0.25">
      <c r="C48" s="143"/>
      <c r="D48" s="149"/>
      <c r="E48" s="116"/>
      <c r="F48" s="95">
        <f t="shared" si="0"/>
        <v>0</v>
      </c>
      <c r="G48" s="159"/>
      <c r="H48" s="144"/>
      <c r="I48" s="128" t="e">
        <f>VLOOKUP(H48,Presupuesto!$B$11:$C$565,2,0)</f>
        <v>#N/A</v>
      </c>
      <c r="J48" s="96" t="str">
        <f t="shared" si="3"/>
        <v>Gestión Tecnologías de Información y Comunicación</v>
      </c>
      <c r="K48" s="96" t="s">
        <v>411</v>
      </c>
      <c r="L48" s="143"/>
      <c r="M48" s="149"/>
      <c r="N48" s="116"/>
      <c r="O48" s="95">
        <f t="shared" si="1"/>
        <v>0</v>
      </c>
      <c r="P48" s="95">
        <f t="shared" si="4"/>
        <v>0</v>
      </c>
      <c r="Q48" s="95">
        <f t="shared" si="4"/>
        <v>0</v>
      </c>
    </row>
    <row r="49" spans="3:17" x14ac:dyDescent="0.25">
      <c r="C49" s="143"/>
      <c r="D49" s="149"/>
      <c r="E49" s="116"/>
      <c r="F49" s="95">
        <f t="shared" si="0"/>
        <v>0</v>
      </c>
      <c r="G49" s="159"/>
      <c r="H49" s="144"/>
      <c r="I49" s="128" t="e">
        <f>VLOOKUP(H49,Presupuesto!$B$11:$C$565,2,0)</f>
        <v>#N/A</v>
      </c>
      <c r="J49" s="96" t="str">
        <f t="shared" si="3"/>
        <v>Gestión Tecnologías de Información y Comunicación</v>
      </c>
      <c r="K49" s="96" t="s">
        <v>411</v>
      </c>
      <c r="L49" s="143"/>
      <c r="M49" s="149"/>
      <c r="N49" s="116"/>
      <c r="O49" s="95">
        <f t="shared" si="1"/>
        <v>0</v>
      </c>
      <c r="P49" s="95">
        <f t="shared" si="4"/>
        <v>0</v>
      </c>
      <c r="Q49" s="95">
        <f t="shared" si="4"/>
        <v>0</v>
      </c>
    </row>
    <row r="50" spans="3:17" ht="15.75" thickBot="1" x14ac:dyDescent="0.3">
      <c r="C50" s="145"/>
      <c r="D50" s="157"/>
      <c r="E50" s="101"/>
      <c r="F50" s="103">
        <f t="shared" si="0"/>
        <v>0</v>
      </c>
      <c r="G50" s="160"/>
      <c r="H50" s="146"/>
      <c r="I50" s="130" t="e">
        <f>VLOOKUP(H50,Presupuesto!$B$11:$C$565,2,0)</f>
        <v>#N/A</v>
      </c>
      <c r="J50" s="104" t="str">
        <f>$J$17</f>
        <v>Gestión Tecnologías de Información y Comunicación</v>
      </c>
      <c r="K50" s="122" t="s">
        <v>393</v>
      </c>
      <c r="L50" s="145"/>
      <c r="M50" s="157"/>
      <c r="N50" s="101"/>
      <c r="O50" s="103">
        <f t="shared" si="1"/>
        <v>0</v>
      </c>
      <c r="P50" s="103">
        <f t="shared" si="4"/>
        <v>0</v>
      </c>
      <c r="Q50" s="103">
        <f t="shared" si="4"/>
        <v>0</v>
      </c>
    </row>
    <row r="51" spans="3:17" x14ac:dyDescent="0.25">
      <c r="G51" s="84"/>
    </row>
    <row r="52" spans="3:17" ht="15.75" thickBot="1" x14ac:dyDescent="0.3">
      <c r="G52" s="84"/>
    </row>
    <row r="53" spans="3:17" ht="15.75" thickBot="1" x14ac:dyDescent="0.3">
      <c r="C53" s="155" t="s">
        <v>53</v>
      </c>
      <c r="D53" s="324">
        <f>SUM(F60:F93)</f>
        <v>0</v>
      </c>
      <c r="G53" s="78"/>
      <c r="H53" s="70"/>
      <c r="I53" s="70"/>
    </row>
    <row r="54" spans="3:17" x14ac:dyDescent="0.25">
      <c r="G54" s="78"/>
      <c r="H54" s="70"/>
      <c r="I54" s="70"/>
    </row>
    <row r="55" spans="3:17" x14ac:dyDescent="0.25">
      <c r="F55" s="70"/>
      <c r="G55" s="78"/>
      <c r="H55" s="70"/>
      <c r="I55" s="70"/>
    </row>
    <row r="56" spans="3:17" ht="15.75" x14ac:dyDescent="0.25">
      <c r="C56" s="274" t="s">
        <v>391</v>
      </c>
      <c r="D56" s="322"/>
      <c r="F56" s="70"/>
      <c r="G56" s="78"/>
      <c r="H56" s="70"/>
      <c r="I56" s="70"/>
    </row>
    <row r="57" spans="3:17" ht="18.75" x14ac:dyDescent="0.25">
      <c r="C57" s="205"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TIC_vacía'!$F:$G,2,FALSE),IFERROR(VLOOKUP(D56,'16. Desa. del Sistema Educ.Sup.'!$F:$G,2,FALSE),IFERROR(VLOOKUP(D56,'8. Cultura de Inno. Insti...'!$F:$G,2,FALSE),VLOOKUP(D56,'7. Lo Esencial de la Reforma U.'!$F:$G,2,0)))))))))))))))))</f>
        <v>#N/A</v>
      </c>
      <c r="D57" s="31"/>
      <c r="F57" s="70"/>
      <c r="G57" s="78"/>
      <c r="H57" s="70"/>
      <c r="I57" s="70"/>
    </row>
    <row r="58" spans="3:17" ht="42.75" thickBot="1" x14ac:dyDescent="0.3">
      <c r="F58" s="91"/>
      <c r="G58" s="75"/>
      <c r="H58" s="75"/>
      <c r="I58" s="75"/>
      <c r="L58" s="221"/>
      <c r="M58" s="222"/>
      <c r="N58" s="221"/>
      <c r="O58" s="221"/>
      <c r="P58" s="224" t="s">
        <v>468</v>
      </c>
      <c r="Q58" s="224" t="s">
        <v>469</v>
      </c>
    </row>
    <row r="59" spans="3:17" ht="30.75" thickBot="1" x14ac:dyDescent="0.3">
      <c r="C59" s="127" t="s">
        <v>44</v>
      </c>
      <c r="D59" s="127" t="s">
        <v>55</v>
      </c>
      <c r="E59" s="134" t="s">
        <v>57</v>
      </c>
      <c r="F59" s="133" t="s">
        <v>27</v>
      </c>
      <c r="G59" s="131" t="s">
        <v>130</v>
      </c>
      <c r="H59" s="134" t="s">
        <v>46</v>
      </c>
      <c r="I59" s="131" t="s">
        <v>131</v>
      </c>
      <c r="J59" s="131" t="s">
        <v>409</v>
      </c>
      <c r="K59" s="131" t="s">
        <v>410</v>
      </c>
      <c r="L59" s="218" t="s">
        <v>21</v>
      </c>
      <c r="M59" s="218" t="s">
        <v>55</v>
      </c>
      <c r="N59" s="219" t="s">
        <v>466</v>
      </c>
      <c r="O59" s="220" t="s">
        <v>467</v>
      </c>
      <c r="P59" s="223">
        <v>0.7</v>
      </c>
      <c r="Q59" s="223">
        <v>0.3</v>
      </c>
    </row>
    <row r="60" spans="3:17" x14ac:dyDescent="0.25">
      <c r="C60" s="139"/>
      <c r="D60" s="156"/>
      <c r="E60" s="121"/>
      <c r="F60" s="95">
        <f t="shared" ref="F60:F93" si="5">D60*E60</f>
        <v>0</v>
      </c>
      <c r="G60" s="159"/>
      <c r="H60" s="140"/>
      <c r="I60" s="128" t="e">
        <f>VLOOKUP(H60,Presupuesto!$B$11:$C$565,2,0)</f>
        <v>#N/A</v>
      </c>
      <c r="J60" s="213" t="s">
        <v>1358</v>
      </c>
      <c r="K60" s="96" t="s">
        <v>411</v>
      </c>
      <c r="L60" s="139"/>
      <c r="M60" s="156"/>
      <c r="N60" s="121"/>
      <c r="O60" s="95">
        <f t="shared" ref="O60:O93" si="6">M60*N60</f>
        <v>0</v>
      </c>
      <c r="P60" s="95">
        <f t="shared" ref="P60:Q79" si="7">$O60*P$16</f>
        <v>0</v>
      </c>
      <c r="Q60" s="95">
        <f t="shared" si="7"/>
        <v>0</v>
      </c>
    </row>
    <row r="61" spans="3:17" x14ac:dyDescent="0.25">
      <c r="C61" s="139"/>
      <c r="D61" s="156"/>
      <c r="E61" s="121"/>
      <c r="F61" s="95">
        <f t="shared" si="5"/>
        <v>0</v>
      </c>
      <c r="G61" s="159"/>
      <c r="H61" s="140"/>
      <c r="I61" s="128" t="e">
        <f>VLOOKUP(H61,Presupuesto!$B$11:$C$565,2,0)</f>
        <v>#N/A</v>
      </c>
      <c r="J61" s="96" t="str">
        <f>$J$60</f>
        <v>Investigación Científica</v>
      </c>
      <c r="K61" s="96" t="s">
        <v>411</v>
      </c>
      <c r="L61" s="139"/>
      <c r="M61" s="156"/>
      <c r="N61" s="121"/>
      <c r="O61" s="95">
        <f t="shared" si="6"/>
        <v>0</v>
      </c>
      <c r="P61" s="95">
        <f t="shared" si="7"/>
        <v>0</v>
      </c>
      <c r="Q61" s="95">
        <f t="shared" si="7"/>
        <v>0</v>
      </c>
    </row>
    <row r="62" spans="3:17" x14ac:dyDescent="0.25">
      <c r="C62" s="139"/>
      <c r="D62" s="156"/>
      <c r="E62" s="121"/>
      <c r="F62" s="95">
        <f t="shared" si="5"/>
        <v>0</v>
      </c>
      <c r="G62" s="159"/>
      <c r="H62" s="140"/>
      <c r="I62" s="128" t="e">
        <f>VLOOKUP(H62,Presupuesto!$B$11:$C$565,2,0)</f>
        <v>#N/A</v>
      </c>
      <c r="J62" s="96" t="str">
        <f t="shared" ref="J62:J93" si="8">$J$60</f>
        <v>Investigación Científica</v>
      </c>
      <c r="K62" s="96" t="s">
        <v>411</v>
      </c>
      <c r="L62" s="139"/>
      <c r="M62" s="156"/>
      <c r="N62" s="121"/>
      <c r="O62" s="95">
        <f t="shared" si="6"/>
        <v>0</v>
      </c>
      <c r="P62" s="95">
        <f t="shared" si="7"/>
        <v>0</v>
      </c>
      <c r="Q62" s="95">
        <f t="shared" si="7"/>
        <v>0</v>
      </c>
    </row>
    <row r="63" spans="3:17" x14ac:dyDescent="0.25">
      <c r="C63" s="139"/>
      <c r="D63" s="156"/>
      <c r="E63" s="121"/>
      <c r="F63" s="95">
        <f t="shared" si="5"/>
        <v>0</v>
      </c>
      <c r="G63" s="159"/>
      <c r="H63" s="140"/>
      <c r="I63" s="128" t="e">
        <f>VLOOKUP(H63,Presupuesto!$B$11:$C$565,2,0)</f>
        <v>#N/A</v>
      </c>
      <c r="J63" s="96" t="str">
        <f t="shared" si="8"/>
        <v>Investigación Científica</v>
      </c>
      <c r="K63" s="96" t="s">
        <v>411</v>
      </c>
      <c r="L63" s="139"/>
      <c r="M63" s="156"/>
      <c r="N63" s="121"/>
      <c r="O63" s="95">
        <f t="shared" si="6"/>
        <v>0</v>
      </c>
      <c r="P63" s="95">
        <f t="shared" si="7"/>
        <v>0</v>
      </c>
      <c r="Q63" s="95">
        <f t="shared" si="7"/>
        <v>0</v>
      </c>
    </row>
    <row r="64" spans="3:17" x14ac:dyDescent="0.25">
      <c r="C64" s="139"/>
      <c r="D64" s="156"/>
      <c r="E64" s="121"/>
      <c r="F64" s="95">
        <f t="shared" si="5"/>
        <v>0</v>
      </c>
      <c r="G64" s="159"/>
      <c r="H64" s="140"/>
      <c r="I64" s="128" t="e">
        <f>VLOOKUP(H64,Presupuesto!$B$11:$C$565,2,0)</f>
        <v>#N/A</v>
      </c>
      <c r="J64" s="96" t="str">
        <f t="shared" si="8"/>
        <v>Investigación Científica</v>
      </c>
      <c r="K64" s="96" t="s">
        <v>400</v>
      </c>
      <c r="L64" s="139"/>
      <c r="M64" s="156"/>
      <c r="N64" s="121"/>
      <c r="O64" s="95">
        <f t="shared" si="6"/>
        <v>0</v>
      </c>
      <c r="P64" s="95">
        <f t="shared" si="7"/>
        <v>0</v>
      </c>
      <c r="Q64" s="95">
        <f t="shared" si="7"/>
        <v>0</v>
      </c>
    </row>
    <row r="65" spans="3:17" x14ac:dyDescent="0.25">
      <c r="C65" s="139"/>
      <c r="D65" s="156"/>
      <c r="E65" s="121"/>
      <c r="F65" s="95">
        <f t="shared" si="5"/>
        <v>0</v>
      </c>
      <c r="G65" s="159"/>
      <c r="H65" s="140"/>
      <c r="I65" s="128" t="e">
        <f>VLOOKUP(H65,Presupuesto!$B$11:$C$565,2,0)</f>
        <v>#N/A</v>
      </c>
      <c r="J65" s="96" t="str">
        <f t="shared" si="8"/>
        <v>Investigación Científica</v>
      </c>
      <c r="K65" s="96" t="s">
        <v>411</v>
      </c>
      <c r="L65" s="139"/>
      <c r="M65" s="156"/>
      <c r="N65" s="121"/>
      <c r="O65" s="95">
        <f t="shared" si="6"/>
        <v>0</v>
      </c>
      <c r="P65" s="95">
        <f t="shared" si="7"/>
        <v>0</v>
      </c>
      <c r="Q65" s="95">
        <f t="shared" si="7"/>
        <v>0</v>
      </c>
    </row>
    <row r="66" spans="3:17" x14ac:dyDescent="0.25">
      <c r="C66" s="139"/>
      <c r="D66" s="156"/>
      <c r="E66" s="121"/>
      <c r="F66" s="95">
        <f t="shared" si="5"/>
        <v>0</v>
      </c>
      <c r="G66" s="159"/>
      <c r="H66" s="140"/>
      <c r="I66" s="128" t="e">
        <f>VLOOKUP(H66,Presupuesto!$B$11:$C$565,2,0)</f>
        <v>#N/A</v>
      </c>
      <c r="J66" s="96" t="str">
        <f t="shared" si="8"/>
        <v>Investigación Científica</v>
      </c>
      <c r="K66" s="96" t="s">
        <v>411</v>
      </c>
      <c r="L66" s="139"/>
      <c r="M66" s="156"/>
      <c r="N66" s="121"/>
      <c r="O66" s="95">
        <f t="shared" si="6"/>
        <v>0</v>
      </c>
      <c r="P66" s="95">
        <f t="shared" si="7"/>
        <v>0</v>
      </c>
      <c r="Q66" s="95">
        <f t="shared" si="7"/>
        <v>0</v>
      </c>
    </row>
    <row r="67" spans="3:17" x14ac:dyDescent="0.25">
      <c r="C67" s="139"/>
      <c r="D67" s="156"/>
      <c r="E67" s="121"/>
      <c r="F67" s="95">
        <f t="shared" si="5"/>
        <v>0</v>
      </c>
      <c r="G67" s="159"/>
      <c r="H67" s="140"/>
      <c r="I67" s="128" t="e">
        <f>VLOOKUP(H67,Presupuesto!$B$11:$C$565,2,0)</f>
        <v>#N/A</v>
      </c>
      <c r="J67" s="96" t="str">
        <f t="shared" si="8"/>
        <v>Investigación Científica</v>
      </c>
      <c r="K67" s="96" t="s">
        <v>411</v>
      </c>
      <c r="L67" s="139"/>
      <c r="M67" s="156"/>
      <c r="N67" s="121"/>
      <c r="O67" s="95">
        <f t="shared" si="6"/>
        <v>0</v>
      </c>
      <c r="P67" s="95">
        <f t="shared" si="7"/>
        <v>0</v>
      </c>
      <c r="Q67" s="95">
        <f t="shared" si="7"/>
        <v>0</v>
      </c>
    </row>
    <row r="68" spans="3:17" x14ac:dyDescent="0.25">
      <c r="C68" s="139"/>
      <c r="D68" s="156"/>
      <c r="E68" s="121"/>
      <c r="F68" s="95">
        <f t="shared" si="5"/>
        <v>0</v>
      </c>
      <c r="G68" s="159"/>
      <c r="H68" s="140"/>
      <c r="I68" s="128" t="e">
        <f>VLOOKUP(H68,Presupuesto!$B$11:$C$565,2,0)</f>
        <v>#N/A</v>
      </c>
      <c r="J68" s="96" t="str">
        <f t="shared" si="8"/>
        <v>Investigación Científica</v>
      </c>
      <c r="K68" s="96" t="s">
        <v>411</v>
      </c>
      <c r="L68" s="139"/>
      <c r="M68" s="156"/>
      <c r="N68" s="121"/>
      <c r="O68" s="95">
        <f t="shared" si="6"/>
        <v>0</v>
      </c>
      <c r="P68" s="95">
        <f t="shared" si="7"/>
        <v>0</v>
      </c>
      <c r="Q68" s="95">
        <f t="shared" si="7"/>
        <v>0</v>
      </c>
    </row>
    <row r="69" spans="3:17" x14ac:dyDescent="0.25">
      <c r="C69" s="139"/>
      <c r="D69" s="156"/>
      <c r="E69" s="121"/>
      <c r="F69" s="95">
        <f t="shared" si="5"/>
        <v>0</v>
      </c>
      <c r="G69" s="159"/>
      <c r="H69" s="140"/>
      <c r="I69" s="128" t="e">
        <f>VLOOKUP(H69,Presupuesto!$B$11:$C$565,2,0)</f>
        <v>#N/A</v>
      </c>
      <c r="J69" s="96" t="str">
        <f t="shared" si="8"/>
        <v>Investigación Científica</v>
      </c>
      <c r="K69" s="96" t="s">
        <v>411</v>
      </c>
      <c r="L69" s="139"/>
      <c r="M69" s="156"/>
      <c r="N69" s="121"/>
      <c r="O69" s="95">
        <f t="shared" si="6"/>
        <v>0</v>
      </c>
      <c r="P69" s="95">
        <f t="shared" si="7"/>
        <v>0</v>
      </c>
      <c r="Q69" s="95">
        <f t="shared" si="7"/>
        <v>0</v>
      </c>
    </row>
    <row r="70" spans="3:17" x14ac:dyDescent="0.25">
      <c r="C70" s="139"/>
      <c r="D70" s="156"/>
      <c r="E70" s="121"/>
      <c r="F70" s="95">
        <f t="shared" si="5"/>
        <v>0</v>
      </c>
      <c r="G70" s="159"/>
      <c r="H70" s="140"/>
      <c r="I70" s="128" t="e">
        <f>VLOOKUP(H70,Presupuesto!$B$11:$C$565,2,0)</f>
        <v>#N/A</v>
      </c>
      <c r="J70" s="96" t="str">
        <f t="shared" si="8"/>
        <v>Investigación Científica</v>
      </c>
      <c r="K70" s="96" t="s">
        <v>411</v>
      </c>
      <c r="L70" s="139"/>
      <c r="M70" s="156"/>
      <c r="N70" s="121"/>
      <c r="O70" s="95">
        <f t="shared" si="6"/>
        <v>0</v>
      </c>
      <c r="P70" s="95">
        <f t="shared" si="7"/>
        <v>0</v>
      </c>
      <c r="Q70" s="95">
        <f t="shared" si="7"/>
        <v>0</v>
      </c>
    </row>
    <row r="71" spans="3:17" x14ac:dyDescent="0.25">
      <c r="C71" s="139"/>
      <c r="D71" s="156"/>
      <c r="E71" s="121"/>
      <c r="F71" s="95">
        <f t="shared" si="5"/>
        <v>0</v>
      </c>
      <c r="G71" s="159"/>
      <c r="H71" s="140"/>
      <c r="I71" s="128" t="e">
        <f>VLOOKUP(H71,Presupuesto!$B$11:$C$565,2,0)</f>
        <v>#N/A</v>
      </c>
      <c r="J71" s="96" t="str">
        <f t="shared" si="8"/>
        <v>Investigación Científica</v>
      </c>
      <c r="K71" s="96" t="s">
        <v>411</v>
      </c>
      <c r="L71" s="139"/>
      <c r="M71" s="156"/>
      <c r="N71" s="121"/>
      <c r="O71" s="95">
        <f t="shared" si="6"/>
        <v>0</v>
      </c>
      <c r="P71" s="95">
        <f t="shared" si="7"/>
        <v>0</v>
      </c>
      <c r="Q71" s="95">
        <f t="shared" si="7"/>
        <v>0</v>
      </c>
    </row>
    <row r="72" spans="3:17" x14ac:dyDescent="0.25">
      <c r="C72" s="139"/>
      <c r="D72" s="156"/>
      <c r="E72" s="121"/>
      <c r="F72" s="95">
        <f t="shared" si="5"/>
        <v>0</v>
      </c>
      <c r="G72" s="159"/>
      <c r="H72" s="140"/>
      <c r="I72" s="128" t="e">
        <f>VLOOKUP(H72,Presupuesto!$B$11:$C$565,2,0)</f>
        <v>#N/A</v>
      </c>
      <c r="J72" s="96" t="str">
        <f t="shared" si="8"/>
        <v>Investigación Científica</v>
      </c>
      <c r="K72" s="96" t="s">
        <v>411</v>
      </c>
      <c r="L72" s="139"/>
      <c r="M72" s="156"/>
      <c r="N72" s="121"/>
      <c r="O72" s="95">
        <f t="shared" si="6"/>
        <v>0</v>
      </c>
      <c r="P72" s="95">
        <f t="shared" si="7"/>
        <v>0</v>
      </c>
      <c r="Q72" s="95">
        <f t="shared" si="7"/>
        <v>0</v>
      </c>
    </row>
    <row r="73" spans="3:17" x14ac:dyDescent="0.25">
      <c r="C73" s="139"/>
      <c r="D73" s="156"/>
      <c r="E73" s="121"/>
      <c r="F73" s="95">
        <f t="shared" si="5"/>
        <v>0</v>
      </c>
      <c r="G73" s="159"/>
      <c r="H73" s="140"/>
      <c r="I73" s="128" t="e">
        <f>VLOOKUP(H73,Presupuesto!$B$11:$C$565,2,0)</f>
        <v>#N/A</v>
      </c>
      <c r="J73" s="96" t="str">
        <f t="shared" si="8"/>
        <v>Investigación Científica</v>
      </c>
      <c r="K73" s="96" t="s">
        <v>411</v>
      </c>
      <c r="L73" s="139"/>
      <c r="M73" s="156"/>
      <c r="N73" s="121"/>
      <c r="O73" s="95">
        <f t="shared" si="6"/>
        <v>0</v>
      </c>
      <c r="P73" s="95">
        <f t="shared" si="7"/>
        <v>0</v>
      </c>
      <c r="Q73" s="95">
        <f t="shared" si="7"/>
        <v>0</v>
      </c>
    </row>
    <row r="74" spans="3:17" x14ac:dyDescent="0.25">
      <c r="C74" s="139"/>
      <c r="D74" s="156"/>
      <c r="E74" s="121"/>
      <c r="F74" s="95">
        <f t="shared" si="5"/>
        <v>0</v>
      </c>
      <c r="G74" s="159"/>
      <c r="H74" s="140"/>
      <c r="I74" s="128" t="e">
        <f>VLOOKUP(H74,Presupuesto!$B$11:$C$565,2,0)</f>
        <v>#N/A</v>
      </c>
      <c r="J74" s="96" t="str">
        <f t="shared" si="8"/>
        <v>Investigación Científica</v>
      </c>
      <c r="K74" s="96" t="s">
        <v>411</v>
      </c>
      <c r="L74" s="139"/>
      <c r="M74" s="156"/>
      <c r="N74" s="121"/>
      <c r="O74" s="95">
        <f t="shared" si="6"/>
        <v>0</v>
      </c>
      <c r="P74" s="95">
        <f t="shared" si="7"/>
        <v>0</v>
      </c>
      <c r="Q74" s="95">
        <f t="shared" si="7"/>
        <v>0</v>
      </c>
    </row>
    <row r="75" spans="3:17" x14ac:dyDescent="0.25">
      <c r="C75" s="139"/>
      <c r="D75" s="156"/>
      <c r="E75" s="121"/>
      <c r="F75" s="95">
        <f t="shared" si="5"/>
        <v>0</v>
      </c>
      <c r="G75" s="159"/>
      <c r="H75" s="140"/>
      <c r="I75" s="128" t="e">
        <f>VLOOKUP(H75,Presupuesto!$B$11:$C$565,2,0)</f>
        <v>#N/A</v>
      </c>
      <c r="J75" s="96" t="str">
        <f t="shared" si="8"/>
        <v>Investigación Científica</v>
      </c>
      <c r="K75" s="96" t="s">
        <v>411</v>
      </c>
      <c r="L75" s="139"/>
      <c r="M75" s="156"/>
      <c r="N75" s="121"/>
      <c r="O75" s="95">
        <f t="shared" si="6"/>
        <v>0</v>
      </c>
      <c r="P75" s="95">
        <f t="shared" si="7"/>
        <v>0</v>
      </c>
      <c r="Q75" s="95">
        <f t="shared" si="7"/>
        <v>0</v>
      </c>
    </row>
    <row r="76" spans="3:17" x14ac:dyDescent="0.25">
      <c r="C76" s="139"/>
      <c r="D76" s="156"/>
      <c r="E76" s="121"/>
      <c r="F76" s="95">
        <f t="shared" si="5"/>
        <v>0</v>
      </c>
      <c r="G76" s="159"/>
      <c r="H76" s="140"/>
      <c r="I76" s="128" t="e">
        <f>VLOOKUP(H76,Presupuesto!$B$11:$C$565,2,0)</f>
        <v>#N/A</v>
      </c>
      <c r="J76" s="96" t="str">
        <f t="shared" si="8"/>
        <v>Investigación Científica</v>
      </c>
      <c r="K76" s="96" t="s">
        <v>411</v>
      </c>
      <c r="L76" s="139"/>
      <c r="M76" s="156"/>
      <c r="N76" s="121"/>
      <c r="O76" s="95">
        <f t="shared" si="6"/>
        <v>0</v>
      </c>
      <c r="P76" s="95">
        <f t="shared" si="7"/>
        <v>0</v>
      </c>
      <c r="Q76" s="95">
        <f t="shared" si="7"/>
        <v>0</v>
      </c>
    </row>
    <row r="77" spans="3:17" x14ac:dyDescent="0.25">
      <c r="C77" s="139"/>
      <c r="D77" s="156"/>
      <c r="E77" s="121"/>
      <c r="F77" s="95">
        <f t="shared" si="5"/>
        <v>0</v>
      </c>
      <c r="G77" s="159"/>
      <c r="H77" s="140"/>
      <c r="I77" s="128" t="e">
        <f>VLOOKUP(H77,Presupuesto!$B$11:$C$565,2,0)</f>
        <v>#N/A</v>
      </c>
      <c r="J77" s="96" t="str">
        <f t="shared" si="8"/>
        <v>Investigación Científica</v>
      </c>
      <c r="K77" s="96" t="s">
        <v>411</v>
      </c>
      <c r="L77" s="139"/>
      <c r="M77" s="156"/>
      <c r="N77" s="121"/>
      <c r="O77" s="95">
        <f t="shared" si="6"/>
        <v>0</v>
      </c>
      <c r="P77" s="95">
        <f t="shared" si="7"/>
        <v>0</v>
      </c>
      <c r="Q77" s="95">
        <f t="shared" si="7"/>
        <v>0</v>
      </c>
    </row>
    <row r="78" spans="3:17" x14ac:dyDescent="0.25">
      <c r="C78" s="139"/>
      <c r="D78" s="156"/>
      <c r="E78" s="121"/>
      <c r="F78" s="95">
        <f t="shared" si="5"/>
        <v>0</v>
      </c>
      <c r="G78" s="159"/>
      <c r="H78" s="140"/>
      <c r="I78" s="128" t="e">
        <f>VLOOKUP(H78,Presupuesto!$B$11:$C$565,2,0)</f>
        <v>#N/A</v>
      </c>
      <c r="J78" s="96" t="str">
        <f t="shared" si="8"/>
        <v>Investigación Científica</v>
      </c>
      <c r="K78" s="96" t="s">
        <v>411</v>
      </c>
      <c r="L78" s="139"/>
      <c r="M78" s="156"/>
      <c r="N78" s="121"/>
      <c r="O78" s="95">
        <f t="shared" si="6"/>
        <v>0</v>
      </c>
      <c r="P78" s="95">
        <f t="shared" si="7"/>
        <v>0</v>
      </c>
      <c r="Q78" s="95">
        <f t="shared" si="7"/>
        <v>0</v>
      </c>
    </row>
    <row r="79" spans="3:17" x14ac:dyDescent="0.25">
      <c r="C79" s="139"/>
      <c r="D79" s="156"/>
      <c r="E79" s="121"/>
      <c r="F79" s="95">
        <f t="shared" si="5"/>
        <v>0</v>
      </c>
      <c r="G79" s="159"/>
      <c r="H79" s="140"/>
      <c r="I79" s="128" t="e">
        <f>VLOOKUP(H79,Presupuesto!$B$11:$C$565,2,0)</f>
        <v>#N/A</v>
      </c>
      <c r="J79" s="96" t="str">
        <f t="shared" si="8"/>
        <v>Investigación Científica</v>
      </c>
      <c r="K79" s="96" t="s">
        <v>411</v>
      </c>
      <c r="L79" s="139"/>
      <c r="M79" s="156"/>
      <c r="N79" s="121"/>
      <c r="O79" s="95">
        <f t="shared" si="6"/>
        <v>0</v>
      </c>
      <c r="P79" s="95">
        <f t="shared" si="7"/>
        <v>0</v>
      </c>
      <c r="Q79" s="95">
        <f t="shared" si="7"/>
        <v>0</v>
      </c>
    </row>
    <row r="80" spans="3:17" x14ac:dyDescent="0.25">
      <c r="C80" s="139"/>
      <c r="D80" s="156"/>
      <c r="E80" s="121"/>
      <c r="F80" s="95">
        <f t="shared" si="5"/>
        <v>0</v>
      </c>
      <c r="G80" s="159"/>
      <c r="H80" s="140"/>
      <c r="I80" s="128" t="e">
        <f>VLOOKUP(H80,Presupuesto!$B$11:$C$565,2,0)</f>
        <v>#N/A</v>
      </c>
      <c r="J80" s="96" t="str">
        <f t="shared" si="8"/>
        <v>Investigación Científica</v>
      </c>
      <c r="K80" s="96" t="s">
        <v>411</v>
      </c>
      <c r="L80" s="139"/>
      <c r="M80" s="156"/>
      <c r="N80" s="121"/>
      <c r="O80" s="95">
        <f t="shared" si="6"/>
        <v>0</v>
      </c>
      <c r="P80" s="95">
        <f t="shared" ref="P80:Q93" si="9">$O80*P$16</f>
        <v>0</v>
      </c>
      <c r="Q80" s="95">
        <f t="shared" si="9"/>
        <v>0</v>
      </c>
    </row>
    <row r="81" spans="3:17" x14ac:dyDescent="0.25">
      <c r="C81" s="141"/>
      <c r="D81" s="149"/>
      <c r="E81" s="116"/>
      <c r="F81" s="95">
        <f t="shared" si="5"/>
        <v>0</v>
      </c>
      <c r="G81" s="159"/>
      <c r="H81" s="142"/>
      <c r="I81" s="128" t="e">
        <f>VLOOKUP(H81,Presupuesto!$B$11:$C$565,2,0)</f>
        <v>#N/A</v>
      </c>
      <c r="J81" s="96" t="str">
        <f t="shared" si="8"/>
        <v>Investigación Científica</v>
      </c>
      <c r="K81" s="96" t="s">
        <v>411</v>
      </c>
      <c r="L81" s="141"/>
      <c r="M81" s="149"/>
      <c r="N81" s="116"/>
      <c r="O81" s="95">
        <f t="shared" si="6"/>
        <v>0</v>
      </c>
      <c r="P81" s="95">
        <f t="shared" si="9"/>
        <v>0</v>
      </c>
      <c r="Q81" s="95">
        <f t="shared" si="9"/>
        <v>0</v>
      </c>
    </row>
    <row r="82" spans="3:17" x14ac:dyDescent="0.25">
      <c r="C82" s="141"/>
      <c r="D82" s="149"/>
      <c r="E82" s="116"/>
      <c r="F82" s="95">
        <f t="shared" si="5"/>
        <v>0</v>
      </c>
      <c r="G82" s="159"/>
      <c r="H82" s="142"/>
      <c r="I82" s="128" t="e">
        <f>VLOOKUP(H82,Presupuesto!$B$11:$C$565,2,0)</f>
        <v>#N/A</v>
      </c>
      <c r="J82" s="96" t="str">
        <f t="shared" si="8"/>
        <v>Investigación Científica</v>
      </c>
      <c r="K82" s="96" t="s">
        <v>411</v>
      </c>
      <c r="L82" s="141"/>
      <c r="M82" s="149"/>
      <c r="N82" s="116"/>
      <c r="O82" s="95">
        <f t="shared" si="6"/>
        <v>0</v>
      </c>
      <c r="P82" s="95">
        <f t="shared" si="9"/>
        <v>0</v>
      </c>
      <c r="Q82" s="95">
        <f t="shared" si="9"/>
        <v>0</v>
      </c>
    </row>
    <row r="83" spans="3:17" x14ac:dyDescent="0.25">
      <c r="C83" s="141"/>
      <c r="D83" s="149"/>
      <c r="E83" s="116"/>
      <c r="F83" s="95">
        <f t="shared" si="5"/>
        <v>0</v>
      </c>
      <c r="G83" s="159"/>
      <c r="H83" s="142"/>
      <c r="I83" s="128" t="e">
        <f>VLOOKUP(H83,Presupuesto!$B$11:$C$565,2,0)</f>
        <v>#N/A</v>
      </c>
      <c r="J83" s="96" t="str">
        <f t="shared" si="8"/>
        <v>Investigación Científica</v>
      </c>
      <c r="K83" s="96" t="s">
        <v>411</v>
      </c>
      <c r="L83" s="141"/>
      <c r="M83" s="149"/>
      <c r="N83" s="116"/>
      <c r="O83" s="95">
        <f t="shared" si="6"/>
        <v>0</v>
      </c>
      <c r="P83" s="95">
        <f t="shared" si="9"/>
        <v>0</v>
      </c>
      <c r="Q83" s="95">
        <f t="shared" si="9"/>
        <v>0</v>
      </c>
    </row>
    <row r="84" spans="3:17" x14ac:dyDescent="0.25">
      <c r="C84" s="141"/>
      <c r="D84" s="149"/>
      <c r="E84" s="116"/>
      <c r="F84" s="95">
        <f t="shared" si="5"/>
        <v>0</v>
      </c>
      <c r="G84" s="159"/>
      <c r="H84" s="142"/>
      <c r="I84" s="128" t="e">
        <f>VLOOKUP(H84,Presupuesto!$B$11:$C$565,2,0)</f>
        <v>#N/A</v>
      </c>
      <c r="J84" s="96" t="str">
        <f t="shared" si="8"/>
        <v>Investigación Científica</v>
      </c>
      <c r="K84" s="96" t="s">
        <v>411</v>
      </c>
      <c r="L84" s="141"/>
      <c r="M84" s="149"/>
      <c r="N84" s="116"/>
      <c r="O84" s="95">
        <f t="shared" si="6"/>
        <v>0</v>
      </c>
      <c r="P84" s="95">
        <f t="shared" si="9"/>
        <v>0</v>
      </c>
      <c r="Q84" s="95">
        <f t="shared" si="9"/>
        <v>0</v>
      </c>
    </row>
    <row r="85" spans="3:17" x14ac:dyDescent="0.25">
      <c r="C85" s="141"/>
      <c r="D85" s="149"/>
      <c r="E85" s="116"/>
      <c r="F85" s="95">
        <f t="shared" si="5"/>
        <v>0</v>
      </c>
      <c r="G85" s="159"/>
      <c r="H85" s="142"/>
      <c r="I85" s="128" t="e">
        <f>VLOOKUP(H85,Presupuesto!$B$11:$C$565,2,0)</f>
        <v>#N/A</v>
      </c>
      <c r="J85" s="96" t="str">
        <f t="shared" si="8"/>
        <v>Investigación Científica</v>
      </c>
      <c r="K85" s="96" t="s">
        <v>411</v>
      </c>
      <c r="L85" s="141"/>
      <c r="M85" s="149"/>
      <c r="N85" s="116"/>
      <c r="O85" s="95">
        <f t="shared" si="6"/>
        <v>0</v>
      </c>
      <c r="P85" s="95">
        <f t="shared" si="9"/>
        <v>0</v>
      </c>
      <c r="Q85" s="95">
        <f t="shared" si="9"/>
        <v>0</v>
      </c>
    </row>
    <row r="86" spans="3:17" x14ac:dyDescent="0.25">
      <c r="C86" s="141"/>
      <c r="D86" s="149"/>
      <c r="E86" s="116"/>
      <c r="F86" s="95">
        <f t="shared" si="5"/>
        <v>0</v>
      </c>
      <c r="G86" s="159"/>
      <c r="H86" s="142"/>
      <c r="I86" s="128" t="e">
        <f>VLOOKUP(H86,Presupuesto!$B$11:$C$565,2,0)</f>
        <v>#N/A</v>
      </c>
      <c r="J86" s="96" t="str">
        <f t="shared" si="8"/>
        <v>Investigación Científica</v>
      </c>
      <c r="K86" s="96" t="s">
        <v>411</v>
      </c>
      <c r="L86" s="141"/>
      <c r="M86" s="149"/>
      <c r="N86" s="116"/>
      <c r="O86" s="95">
        <f t="shared" si="6"/>
        <v>0</v>
      </c>
      <c r="P86" s="95">
        <f t="shared" si="9"/>
        <v>0</v>
      </c>
      <c r="Q86" s="95">
        <f t="shared" si="9"/>
        <v>0</v>
      </c>
    </row>
    <row r="87" spans="3:17" x14ac:dyDescent="0.25">
      <c r="C87" s="141"/>
      <c r="D87" s="149"/>
      <c r="E87" s="116"/>
      <c r="F87" s="95">
        <f t="shared" si="5"/>
        <v>0</v>
      </c>
      <c r="G87" s="159"/>
      <c r="H87" s="142"/>
      <c r="I87" s="128" t="e">
        <f>VLOOKUP(H87,Presupuesto!$B$11:$C$565,2,0)</f>
        <v>#N/A</v>
      </c>
      <c r="J87" s="96" t="str">
        <f t="shared" si="8"/>
        <v>Investigación Científica</v>
      </c>
      <c r="K87" s="96" t="s">
        <v>411</v>
      </c>
      <c r="L87" s="141"/>
      <c r="M87" s="149"/>
      <c r="N87" s="116"/>
      <c r="O87" s="95">
        <f t="shared" si="6"/>
        <v>0</v>
      </c>
      <c r="P87" s="95">
        <f t="shared" si="9"/>
        <v>0</v>
      </c>
      <c r="Q87" s="95">
        <f t="shared" si="9"/>
        <v>0</v>
      </c>
    </row>
    <row r="88" spans="3:17" x14ac:dyDescent="0.25">
      <c r="C88" s="141"/>
      <c r="D88" s="149"/>
      <c r="E88" s="116"/>
      <c r="F88" s="95">
        <f t="shared" si="5"/>
        <v>0</v>
      </c>
      <c r="G88" s="159"/>
      <c r="H88" s="142"/>
      <c r="I88" s="128" t="e">
        <f>VLOOKUP(H88,Presupuesto!$B$11:$C$565,2,0)</f>
        <v>#N/A</v>
      </c>
      <c r="J88" s="96" t="str">
        <f t="shared" si="8"/>
        <v>Investigación Científica</v>
      </c>
      <c r="K88" s="96" t="s">
        <v>411</v>
      </c>
      <c r="L88" s="141"/>
      <c r="M88" s="149"/>
      <c r="N88" s="116"/>
      <c r="O88" s="95">
        <f t="shared" si="6"/>
        <v>0</v>
      </c>
      <c r="P88" s="95">
        <f t="shared" si="9"/>
        <v>0</v>
      </c>
      <c r="Q88" s="95">
        <f t="shared" si="9"/>
        <v>0</v>
      </c>
    </row>
    <row r="89" spans="3:17" x14ac:dyDescent="0.25">
      <c r="C89" s="143"/>
      <c r="D89" s="149"/>
      <c r="E89" s="116"/>
      <c r="F89" s="95">
        <f t="shared" si="5"/>
        <v>0</v>
      </c>
      <c r="G89" s="159"/>
      <c r="H89" s="144"/>
      <c r="I89" s="128" t="e">
        <f>VLOOKUP(H89,Presupuesto!$B$11:$C$565,2,0)</f>
        <v>#N/A</v>
      </c>
      <c r="J89" s="96" t="str">
        <f t="shared" si="8"/>
        <v>Investigación Científica</v>
      </c>
      <c r="K89" s="96" t="s">
        <v>402</v>
      </c>
      <c r="L89" s="143"/>
      <c r="M89" s="149"/>
      <c r="N89" s="116"/>
      <c r="O89" s="95">
        <f t="shared" si="6"/>
        <v>0</v>
      </c>
      <c r="P89" s="95">
        <f t="shared" si="9"/>
        <v>0</v>
      </c>
      <c r="Q89" s="95">
        <f t="shared" si="9"/>
        <v>0</v>
      </c>
    </row>
    <row r="90" spans="3:17" x14ac:dyDescent="0.25">
      <c r="C90" s="143"/>
      <c r="D90" s="149"/>
      <c r="E90" s="116"/>
      <c r="F90" s="95">
        <f t="shared" si="5"/>
        <v>0</v>
      </c>
      <c r="G90" s="159"/>
      <c r="H90" s="144"/>
      <c r="I90" s="128" t="e">
        <f>VLOOKUP(H90,Presupuesto!$B$11:$C$565,2,0)</f>
        <v>#N/A</v>
      </c>
      <c r="J90" s="96" t="str">
        <f t="shared" si="8"/>
        <v>Investigación Científica</v>
      </c>
      <c r="K90" s="96" t="s">
        <v>411</v>
      </c>
      <c r="L90" s="143"/>
      <c r="M90" s="149"/>
      <c r="N90" s="116"/>
      <c r="O90" s="95">
        <f t="shared" si="6"/>
        <v>0</v>
      </c>
      <c r="P90" s="95">
        <f t="shared" si="9"/>
        <v>0</v>
      </c>
      <c r="Q90" s="95">
        <f t="shared" si="9"/>
        <v>0</v>
      </c>
    </row>
    <row r="91" spans="3:17" x14ac:dyDescent="0.25">
      <c r="C91" s="143"/>
      <c r="D91" s="149"/>
      <c r="E91" s="116"/>
      <c r="F91" s="95">
        <f t="shared" si="5"/>
        <v>0</v>
      </c>
      <c r="G91" s="159"/>
      <c r="H91" s="144"/>
      <c r="I91" s="128" t="e">
        <f>VLOOKUP(H91,Presupuesto!$B$11:$C$565,2,0)</f>
        <v>#N/A</v>
      </c>
      <c r="J91" s="96" t="str">
        <f t="shared" si="8"/>
        <v>Investigación Científica</v>
      </c>
      <c r="K91" s="96" t="s">
        <v>411</v>
      </c>
      <c r="L91" s="143"/>
      <c r="M91" s="149"/>
      <c r="N91" s="116"/>
      <c r="O91" s="95">
        <f t="shared" si="6"/>
        <v>0</v>
      </c>
      <c r="P91" s="95">
        <f t="shared" si="9"/>
        <v>0</v>
      </c>
      <c r="Q91" s="95">
        <f t="shared" si="9"/>
        <v>0</v>
      </c>
    </row>
    <row r="92" spans="3:17" x14ac:dyDescent="0.25">
      <c r="C92" s="143"/>
      <c r="D92" s="149"/>
      <c r="E92" s="116"/>
      <c r="F92" s="95">
        <f t="shared" si="5"/>
        <v>0</v>
      </c>
      <c r="G92" s="159"/>
      <c r="H92" s="144"/>
      <c r="I92" s="128" t="e">
        <f>VLOOKUP(H92,Presupuesto!$B$11:$C$565,2,0)</f>
        <v>#N/A</v>
      </c>
      <c r="J92" s="96" t="str">
        <f t="shared" si="8"/>
        <v>Investigación Científica</v>
      </c>
      <c r="K92" s="96" t="s">
        <v>411</v>
      </c>
      <c r="L92" s="143"/>
      <c r="M92" s="149"/>
      <c r="N92" s="116"/>
      <c r="O92" s="95">
        <f t="shared" si="6"/>
        <v>0</v>
      </c>
      <c r="P92" s="95">
        <f t="shared" si="9"/>
        <v>0</v>
      </c>
      <c r="Q92" s="95">
        <f t="shared" si="9"/>
        <v>0</v>
      </c>
    </row>
    <row r="93" spans="3:17" ht="15.75" thickBot="1" x14ac:dyDescent="0.3">
      <c r="C93" s="145"/>
      <c r="D93" s="157"/>
      <c r="E93" s="101"/>
      <c r="F93" s="103">
        <f t="shared" si="5"/>
        <v>0</v>
      </c>
      <c r="G93" s="160"/>
      <c r="H93" s="146"/>
      <c r="I93" s="130" t="e">
        <f>VLOOKUP(H93,Presupuesto!$B$11:$C$565,2,0)</f>
        <v>#N/A</v>
      </c>
      <c r="J93" s="104" t="str">
        <f t="shared" si="8"/>
        <v>Investigación Científica</v>
      </c>
      <c r="K93" s="122" t="s">
        <v>393</v>
      </c>
      <c r="L93" s="145"/>
      <c r="M93" s="157"/>
      <c r="N93" s="101"/>
      <c r="O93" s="103">
        <f t="shared" si="6"/>
        <v>0</v>
      </c>
      <c r="P93" s="103">
        <f t="shared" si="9"/>
        <v>0</v>
      </c>
      <c r="Q93" s="103">
        <f t="shared" si="9"/>
        <v>0</v>
      </c>
    </row>
    <row r="94" spans="3:17" x14ac:dyDescent="0.25">
      <c r="G94" s="84"/>
    </row>
    <row r="95" spans="3:17" ht="15.75" thickBot="1" x14ac:dyDescent="0.3">
      <c r="G95" s="84"/>
    </row>
    <row r="96" spans="3:17" ht="15.75" thickBot="1" x14ac:dyDescent="0.3">
      <c r="C96" s="155" t="s">
        <v>53</v>
      </c>
      <c r="D96" s="324">
        <f>SUM(F103:F136)</f>
        <v>0</v>
      </c>
      <c r="G96" s="78"/>
      <c r="H96" s="70"/>
      <c r="I96" s="70"/>
    </row>
    <row r="97" spans="3:17" x14ac:dyDescent="0.25">
      <c r="G97" s="78"/>
      <c r="H97" s="70"/>
      <c r="I97" s="70"/>
    </row>
    <row r="98" spans="3:17" x14ac:dyDescent="0.25">
      <c r="F98" s="70"/>
      <c r="G98" s="78"/>
      <c r="H98" s="70"/>
      <c r="I98" s="70"/>
    </row>
    <row r="99" spans="3:17" ht="15.75" x14ac:dyDescent="0.25">
      <c r="C99" s="274" t="s">
        <v>391</v>
      </c>
      <c r="D99" s="322"/>
      <c r="F99" s="70"/>
      <c r="G99" s="78"/>
      <c r="H99" s="70"/>
      <c r="I99" s="70"/>
    </row>
    <row r="100" spans="3:17" ht="18.75" x14ac:dyDescent="0.25">
      <c r="C100" s="205"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TIC_vacía'!$F:$G,2,FALSE),IFERROR(VLOOKUP(D99,'16. Desa. del Sistema Educ.Sup.'!$F:$G,2,FALSE),IFERROR(VLOOKUP(D99,'8. Cultura de Inno. Insti...'!$F:$G,2,FALSE),VLOOKUP(D99,'7. Lo Esencial de la Reforma U.'!$F:$G,2,0)))))))))))))))))</f>
        <v>#N/A</v>
      </c>
      <c r="D100" s="31"/>
      <c r="F100" s="70"/>
      <c r="G100" s="78"/>
      <c r="H100" s="70"/>
      <c r="I100" s="70"/>
    </row>
    <row r="101" spans="3:17" ht="42.75" thickBot="1" x14ac:dyDescent="0.3">
      <c r="F101" s="91"/>
      <c r="G101" s="75"/>
      <c r="H101" s="75"/>
      <c r="I101" s="75"/>
      <c r="L101" s="221"/>
      <c r="M101" s="222"/>
      <c r="N101" s="221"/>
      <c r="O101" s="221"/>
      <c r="P101" s="224" t="s">
        <v>468</v>
      </c>
      <c r="Q101" s="224" t="s">
        <v>469</v>
      </c>
    </row>
    <row r="102" spans="3:17" ht="30.75" thickBot="1" x14ac:dyDescent="0.3">
      <c r="C102" s="127" t="s">
        <v>44</v>
      </c>
      <c r="D102" s="127" t="s">
        <v>55</v>
      </c>
      <c r="E102" s="134" t="s">
        <v>57</v>
      </c>
      <c r="F102" s="133" t="s">
        <v>27</v>
      </c>
      <c r="G102" s="131" t="s">
        <v>130</v>
      </c>
      <c r="H102" s="134" t="s">
        <v>46</v>
      </c>
      <c r="I102" s="131" t="s">
        <v>131</v>
      </c>
      <c r="J102" s="131" t="s">
        <v>409</v>
      </c>
      <c r="K102" s="131" t="s">
        <v>410</v>
      </c>
      <c r="L102" s="218" t="s">
        <v>21</v>
      </c>
      <c r="M102" s="218" t="s">
        <v>55</v>
      </c>
      <c r="N102" s="219" t="s">
        <v>466</v>
      </c>
      <c r="O102" s="220" t="s">
        <v>467</v>
      </c>
      <c r="P102" s="223">
        <v>0.7</v>
      </c>
      <c r="Q102" s="223">
        <v>0.3</v>
      </c>
    </row>
    <row r="103" spans="3:17" x14ac:dyDescent="0.25">
      <c r="C103" s="139"/>
      <c r="D103" s="156"/>
      <c r="E103" s="121"/>
      <c r="F103" s="95">
        <f t="shared" ref="F103:F136" si="10">D103*E103</f>
        <v>0</v>
      </c>
      <c r="G103" s="159"/>
      <c r="H103" s="140"/>
      <c r="I103" s="128" t="e">
        <f>VLOOKUP(H103,Presupuesto!$B$11:$C$565,2,0)</f>
        <v>#N/A</v>
      </c>
      <c r="J103" s="213" t="s">
        <v>1358</v>
      </c>
      <c r="K103" s="96" t="s">
        <v>411</v>
      </c>
      <c r="L103" s="139"/>
      <c r="M103" s="156"/>
      <c r="N103" s="121"/>
      <c r="O103" s="95">
        <f t="shared" ref="O103:O136" si="11">M103*N103</f>
        <v>0</v>
      </c>
      <c r="P103" s="95">
        <f t="shared" ref="P103:Q122" si="12">$O103*P$16</f>
        <v>0</v>
      </c>
      <c r="Q103" s="95">
        <f t="shared" si="12"/>
        <v>0</v>
      </c>
    </row>
    <row r="104" spans="3:17" x14ac:dyDescent="0.25">
      <c r="C104" s="139"/>
      <c r="D104" s="156"/>
      <c r="E104" s="121"/>
      <c r="F104" s="95">
        <f t="shared" si="10"/>
        <v>0</v>
      </c>
      <c r="G104" s="159"/>
      <c r="H104" s="140"/>
      <c r="I104" s="128" t="e">
        <f>VLOOKUP(H104,Presupuesto!$B$11:$C$565,2,0)</f>
        <v>#N/A</v>
      </c>
      <c r="J104" s="96" t="str">
        <f>$J$103</f>
        <v>Investigación Científica</v>
      </c>
      <c r="K104" s="96" t="s">
        <v>411</v>
      </c>
      <c r="L104" s="139"/>
      <c r="M104" s="156"/>
      <c r="N104" s="121"/>
      <c r="O104" s="95">
        <f t="shared" si="11"/>
        <v>0</v>
      </c>
      <c r="P104" s="95">
        <f t="shared" si="12"/>
        <v>0</v>
      </c>
      <c r="Q104" s="95">
        <f t="shared" si="12"/>
        <v>0</v>
      </c>
    </row>
    <row r="105" spans="3:17" x14ac:dyDescent="0.25">
      <c r="C105" s="139"/>
      <c r="D105" s="156"/>
      <c r="E105" s="121"/>
      <c r="F105" s="95">
        <f t="shared" si="10"/>
        <v>0</v>
      </c>
      <c r="G105" s="159"/>
      <c r="H105" s="140"/>
      <c r="I105" s="128" t="e">
        <f>VLOOKUP(H105,Presupuesto!$B$11:$C$565,2,0)</f>
        <v>#N/A</v>
      </c>
      <c r="J105" s="96" t="str">
        <f t="shared" ref="J105:J136" si="13">$J$103</f>
        <v>Investigación Científica</v>
      </c>
      <c r="K105" s="96" t="s">
        <v>411</v>
      </c>
      <c r="L105" s="139"/>
      <c r="M105" s="156"/>
      <c r="N105" s="121"/>
      <c r="O105" s="95">
        <f t="shared" si="11"/>
        <v>0</v>
      </c>
      <c r="P105" s="95">
        <f t="shared" si="12"/>
        <v>0</v>
      </c>
      <c r="Q105" s="95">
        <f t="shared" si="12"/>
        <v>0</v>
      </c>
    </row>
    <row r="106" spans="3:17" x14ac:dyDescent="0.25">
      <c r="C106" s="139"/>
      <c r="D106" s="156"/>
      <c r="E106" s="121"/>
      <c r="F106" s="95">
        <f t="shared" si="10"/>
        <v>0</v>
      </c>
      <c r="G106" s="159"/>
      <c r="H106" s="140"/>
      <c r="I106" s="128" t="e">
        <f>VLOOKUP(H106,Presupuesto!$B$11:$C$565,2,0)</f>
        <v>#N/A</v>
      </c>
      <c r="J106" s="96" t="str">
        <f t="shared" si="13"/>
        <v>Investigación Científica</v>
      </c>
      <c r="K106" s="96" t="s">
        <v>411</v>
      </c>
      <c r="L106" s="139"/>
      <c r="M106" s="156"/>
      <c r="N106" s="121"/>
      <c r="O106" s="95">
        <f t="shared" si="11"/>
        <v>0</v>
      </c>
      <c r="P106" s="95">
        <f t="shared" si="12"/>
        <v>0</v>
      </c>
      <c r="Q106" s="95">
        <f t="shared" si="12"/>
        <v>0</v>
      </c>
    </row>
    <row r="107" spans="3:17" x14ac:dyDescent="0.25">
      <c r="C107" s="139"/>
      <c r="D107" s="156"/>
      <c r="E107" s="121"/>
      <c r="F107" s="95">
        <f t="shared" si="10"/>
        <v>0</v>
      </c>
      <c r="G107" s="159"/>
      <c r="H107" s="140"/>
      <c r="I107" s="128" t="e">
        <f>VLOOKUP(H107,Presupuesto!$B$11:$C$565,2,0)</f>
        <v>#N/A</v>
      </c>
      <c r="J107" s="96" t="str">
        <f t="shared" si="13"/>
        <v>Investigación Científica</v>
      </c>
      <c r="K107" s="96" t="s">
        <v>400</v>
      </c>
      <c r="L107" s="139"/>
      <c r="M107" s="156"/>
      <c r="N107" s="121"/>
      <c r="O107" s="95">
        <f t="shared" si="11"/>
        <v>0</v>
      </c>
      <c r="P107" s="95">
        <f t="shared" si="12"/>
        <v>0</v>
      </c>
      <c r="Q107" s="95">
        <f t="shared" si="12"/>
        <v>0</v>
      </c>
    </row>
    <row r="108" spans="3:17" x14ac:dyDescent="0.25">
      <c r="C108" s="139"/>
      <c r="D108" s="156"/>
      <c r="E108" s="121"/>
      <c r="F108" s="95">
        <f t="shared" si="10"/>
        <v>0</v>
      </c>
      <c r="G108" s="159"/>
      <c r="H108" s="140"/>
      <c r="I108" s="128" t="e">
        <f>VLOOKUP(H108,Presupuesto!$B$11:$C$565,2,0)</f>
        <v>#N/A</v>
      </c>
      <c r="J108" s="96" t="str">
        <f t="shared" si="13"/>
        <v>Investigación Científica</v>
      </c>
      <c r="K108" s="96" t="s">
        <v>411</v>
      </c>
      <c r="L108" s="139"/>
      <c r="M108" s="156"/>
      <c r="N108" s="121"/>
      <c r="O108" s="95">
        <f t="shared" si="11"/>
        <v>0</v>
      </c>
      <c r="P108" s="95">
        <f t="shared" si="12"/>
        <v>0</v>
      </c>
      <c r="Q108" s="95">
        <f t="shared" si="12"/>
        <v>0</v>
      </c>
    </row>
    <row r="109" spans="3:17" x14ac:dyDescent="0.25">
      <c r="C109" s="139"/>
      <c r="D109" s="156"/>
      <c r="E109" s="121"/>
      <c r="F109" s="95">
        <f t="shared" si="10"/>
        <v>0</v>
      </c>
      <c r="G109" s="159"/>
      <c r="H109" s="140"/>
      <c r="I109" s="128" t="e">
        <f>VLOOKUP(H109,Presupuesto!$B$11:$C$565,2,0)</f>
        <v>#N/A</v>
      </c>
      <c r="J109" s="96" t="str">
        <f t="shared" si="13"/>
        <v>Investigación Científica</v>
      </c>
      <c r="K109" s="96" t="s">
        <v>411</v>
      </c>
      <c r="L109" s="139"/>
      <c r="M109" s="156"/>
      <c r="N109" s="121"/>
      <c r="O109" s="95">
        <f t="shared" si="11"/>
        <v>0</v>
      </c>
      <c r="P109" s="95">
        <f t="shared" si="12"/>
        <v>0</v>
      </c>
      <c r="Q109" s="95">
        <f t="shared" si="12"/>
        <v>0</v>
      </c>
    </row>
    <row r="110" spans="3:17" x14ac:dyDescent="0.25">
      <c r="C110" s="139"/>
      <c r="D110" s="156"/>
      <c r="E110" s="121"/>
      <c r="F110" s="95">
        <f t="shared" si="10"/>
        <v>0</v>
      </c>
      <c r="G110" s="159"/>
      <c r="H110" s="140"/>
      <c r="I110" s="128" t="e">
        <f>VLOOKUP(H110,Presupuesto!$B$11:$C$565,2,0)</f>
        <v>#N/A</v>
      </c>
      <c r="J110" s="96" t="str">
        <f t="shared" si="13"/>
        <v>Investigación Científica</v>
      </c>
      <c r="K110" s="96" t="s">
        <v>411</v>
      </c>
      <c r="L110" s="139"/>
      <c r="M110" s="156"/>
      <c r="N110" s="121"/>
      <c r="O110" s="95">
        <f t="shared" si="11"/>
        <v>0</v>
      </c>
      <c r="P110" s="95">
        <f t="shared" si="12"/>
        <v>0</v>
      </c>
      <c r="Q110" s="95">
        <f t="shared" si="12"/>
        <v>0</v>
      </c>
    </row>
    <row r="111" spans="3:17" x14ac:dyDescent="0.25">
      <c r="C111" s="139"/>
      <c r="D111" s="156"/>
      <c r="E111" s="121"/>
      <c r="F111" s="95">
        <f t="shared" si="10"/>
        <v>0</v>
      </c>
      <c r="G111" s="159"/>
      <c r="H111" s="140"/>
      <c r="I111" s="128" t="e">
        <f>VLOOKUP(H111,Presupuesto!$B$11:$C$565,2,0)</f>
        <v>#N/A</v>
      </c>
      <c r="J111" s="96" t="str">
        <f t="shared" si="13"/>
        <v>Investigación Científica</v>
      </c>
      <c r="K111" s="96" t="s">
        <v>411</v>
      </c>
      <c r="L111" s="139"/>
      <c r="M111" s="156"/>
      <c r="N111" s="121"/>
      <c r="O111" s="95">
        <f t="shared" si="11"/>
        <v>0</v>
      </c>
      <c r="P111" s="95">
        <f t="shared" si="12"/>
        <v>0</v>
      </c>
      <c r="Q111" s="95">
        <f t="shared" si="12"/>
        <v>0</v>
      </c>
    </row>
    <row r="112" spans="3:17" x14ac:dyDescent="0.25">
      <c r="C112" s="139"/>
      <c r="D112" s="156"/>
      <c r="E112" s="121"/>
      <c r="F112" s="95">
        <f t="shared" si="10"/>
        <v>0</v>
      </c>
      <c r="G112" s="159"/>
      <c r="H112" s="140"/>
      <c r="I112" s="128" t="e">
        <f>VLOOKUP(H112,Presupuesto!$B$11:$C$565,2,0)</f>
        <v>#N/A</v>
      </c>
      <c r="J112" s="96" t="str">
        <f t="shared" si="13"/>
        <v>Investigación Científica</v>
      </c>
      <c r="K112" s="96" t="s">
        <v>411</v>
      </c>
      <c r="L112" s="139"/>
      <c r="M112" s="156"/>
      <c r="N112" s="121"/>
      <c r="O112" s="95">
        <f t="shared" si="11"/>
        <v>0</v>
      </c>
      <c r="P112" s="95">
        <f t="shared" si="12"/>
        <v>0</v>
      </c>
      <c r="Q112" s="95">
        <f t="shared" si="12"/>
        <v>0</v>
      </c>
    </row>
    <row r="113" spans="3:17" x14ac:dyDescent="0.25">
      <c r="C113" s="139"/>
      <c r="D113" s="156"/>
      <c r="E113" s="121"/>
      <c r="F113" s="95">
        <f t="shared" si="10"/>
        <v>0</v>
      </c>
      <c r="G113" s="159"/>
      <c r="H113" s="140"/>
      <c r="I113" s="128" t="e">
        <f>VLOOKUP(H113,Presupuesto!$B$11:$C$565,2,0)</f>
        <v>#N/A</v>
      </c>
      <c r="J113" s="96" t="str">
        <f t="shared" si="13"/>
        <v>Investigación Científica</v>
      </c>
      <c r="K113" s="96" t="s">
        <v>411</v>
      </c>
      <c r="L113" s="139"/>
      <c r="M113" s="156"/>
      <c r="N113" s="121"/>
      <c r="O113" s="95">
        <f t="shared" si="11"/>
        <v>0</v>
      </c>
      <c r="P113" s="95">
        <f t="shared" si="12"/>
        <v>0</v>
      </c>
      <c r="Q113" s="95">
        <f t="shared" si="12"/>
        <v>0</v>
      </c>
    </row>
    <row r="114" spans="3:17" x14ac:dyDescent="0.25">
      <c r="C114" s="139"/>
      <c r="D114" s="156"/>
      <c r="E114" s="121"/>
      <c r="F114" s="95">
        <f t="shared" si="10"/>
        <v>0</v>
      </c>
      <c r="G114" s="159"/>
      <c r="H114" s="140"/>
      <c r="I114" s="128" t="e">
        <f>VLOOKUP(H114,Presupuesto!$B$11:$C$565,2,0)</f>
        <v>#N/A</v>
      </c>
      <c r="J114" s="96" t="str">
        <f t="shared" si="13"/>
        <v>Investigación Científica</v>
      </c>
      <c r="K114" s="96" t="s">
        <v>411</v>
      </c>
      <c r="L114" s="139"/>
      <c r="M114" s="156"/>
      <c r="N114" s="121"/>
      <c r="O114" s="95">
        <f t="shared" si="11"/>
        <v>0</v>
      </c>
      <c r="P114" s="95">
        <f t="shared" si="12"/>
        <v>0</v>
      </c>
      <c r="Q114" s="95">
        <f t="shared" si="12"/>
        <v>0</v>
      </c>
    </row>
    <row r="115" spans="3:17" x14ac:dyDescent="0.25">
      <c r="C115" s="139"/>
      <c r="D115" s="156"/>
      <c r="E115" s="121"/>
      <c r="F115" s="95">
        <f t="shared" si="10"/>
        <v>0</v>
      </c>
      <c r="G115" s="159"/>
      <c r="H115" s="140"/>
      <c r="I115" s="128" t="e">
        <f>VLOOKUP(H115,Presupuesto!$B$11:$C$565,2,0)</f>
        <v>#N/A</v>
      </c>
      <c r="J115" s="96" t="str">
        <f t="shared" si="13"/>
        <v>Investigación Científica</v>
      </c>
      <c r="K115" s="96" t="s">
        <v>411</v>
      </c>
      <c r="L115" s="139"/>
      <c r="M115" s="156"/>
      <c r="N115" s="121"/>
      <c r="O115" s="95">
        <f t="shared" si="11"/>
        <v>0</v>
      </c>
      <c r="P115" s="95">
        <f t="shared" si="12"/>
        <v>0</v>
      </c>
      <c r="Q115" s="95">
        <f t="shared" si="12"/>
        <v>0</v>
      </c>
    </row>
    <row r="116" spans="3:17" x14ac:dyDescent="0.25">
      <c r="C116" s="139"/>
      <c r="D116" s="156"/>
      <c r="E116" s="121"/>
      <c r="F116" s="95">
        <f t="shared" si="10"/>
        <v>0</v>
      </c>
      <c r="G116" s="159"/>
      <c r="H116" s="140"/>
      <c r="I116" s="128" t="e">
        <f>VLOOKUP(H116,Presupuesto!$B$11:$C$565,2,0)</f>
        <v>#N/A</v>
      </c>
      <c r="J116" s="96" t="str">
        <f t="shared" si="13"/>
        <v>Investigación Científica</v>
      </c>
      <c r="K116" s="96" t="s">
        <v>411</v>
      </c>
      <c r="L116" s="139"/>
      <c r="M116" s="156"/>
      <c r="N116" s="121"/>
      <c r="O116" s="95">
        <f t="shared" si="11"/>
        <v>0</v>
      </c>
      <c r="P116" s="95">
        <f t="shared" si="12"/>
        <v>0</v>
      </c>
      <c r="Q116" s="95">
        <f t="shared" si="12"/>
        <v>0</v>
      </c>
    </row>
    <row r="117" spans="3:17" x14ac:dyDescent="0.25">
      <c r="C117" s="139"/>
      <c r="D117" s="156"/>
      <c r="E117" s="121"/>
      <c r="F117" s="95">
        <f t="shared" si="10"/>
        <v>0</v>
      </c>
      <c r="G117" s="159"/>
      <c r="H117" s="140"/>
      <c r="I117" s="128" t="e">
        <f>VLOOKUP(H117,Presupuesto!$B$11:$C$565,2,0)</f>
        <v>#N/A</v>
      </c>
      <c r="J117" s="96" t="str">
        <f t="shared" si="13"/>
        <v>Investigación Científica</v>
      </c>
      <c r="K117" s="96" t="s">
        <v>411</v>
      </c>
      <c r="L117" s="139"/>
      <c r="M117" s="156"/>
      <c r="N117" s="121"/>
      <c r="O117" s="95">
        <f t="shared" si="11"/>
        <v>0</v>
      </c>
      <c r="P117" s="95">
        <f t="shared" si="12"/>
        <v>0</v>
      </c>
      <c r="Q117" s="95">
        <f t="shared" si="12"/>
        <v>0</v>
      </c>
    </row>
    <row r="118" spans="3:17" x14ac:dyDescent="0.25">
      <c r="C118" s="139"/>
      <c r="D118" s="156"/>
      <c r="E118" s="121"/>
      <c r="F118" s="95">
        <f t="shared" si="10"/>
        <v>0</v>
      </c>
      <c r="G118" s="159"/>
      <c r="H118" s="140"/>
      <c r="I118" s="128" t="e">
        <f>VLOOKUP(H118,Presupuesto!$B$11:$C$565,2,0)</f>
        <v>#N/A</v>
      </c>
      <c r="J118" s="96" t="str">
        <f t="shared" si="13"/>
        <v>Investigación Científica</v>
      </c>
      <c r="K118" s="96" t="s">
        <v>411</v>
      </c>
      <c r="L118" s="139"/>
      <c r="M118" s="156"/>
      <c r="N118" s="121"/>
      <c r="O118" s="95">
        <f t="shared" si="11"/>
        <v>0</v>
      </c>
      <c r="P118" s="95">
        <f t="shared" si="12"/>
        <v>0</v>
      </c>
      <c r="Q118" s="95">
        <f t="shared" si="12"/>
        <v>0</v>
      </c>
    </row>
    <row r="119" spans="3:17" x14ac:dyDescent="0.25">
      <c r="C119" s="139"/>
      <c r="D119" s="156"/>
      <c r="E119" s="121"/>
      <c r="F119" s="95">
        <f t="shared" si="10"/>
        <v>0</v>
      </c>
      <c r="G119" s="159"/>
      <c r="H119" s="140"/>
      <c r="I119" s="128" t="e">
        <f>VLOOKUP(H119,Presupuesto!$B$11:$C$565,2,0)</f>
        <v>#N/A</v>
      </c>
      <c r="J119" s="96" t="str">
        <f t="shared" si="13"/>
        <v>Investigación Científica</v>
      </c>
      <c r="K119" s="96" t="s">
        <v>411</v>
      </c>
      <c r="L119" s="139"/>
      <c r="M119" s="156"/>
      <c r="N119" s="121"/>
      <c r="O119" s="95">
        <f t="shared" si="11"/>
        <v>0</v>
      </c>
      <c r="P119" s="95">
        <f t="shared" si="12"/>
        <v>0</v>
      </c>
      <c r="Q119" s="95">
        <f t="shared" si="12"/>
        <v>0</v>
      </c>
    </row>
    <row r="120" spans="3:17" x14ac:dyDescent="0.25">
      <c r="C120" s="139"/>
      <c r="D120" s="156"/>
      <c r="E120" s="121"/>
      <c r="F120" s="95">
        <f t="shared" si="10"/>
        <v>0</v>
      </c>
      <c r="G120" s="159"/>
      <c r="H120" s="140"/>
      <c r="I120" s="128" t="e">
        <f>VLOOKUP(H120,Presupuesto!$B$11:$C$565,2,0)</f>
        <v>#N/A</v>
      </c>
      <c r="J120" s="96" t="str">
        <f t="shared" si="13"/>
        <v>Investigación Científica</v>
      </c>
      <c r="K120" s="96" t="s">
        <v>411</v>
      </c>
      <c r="L120" s="139"/>
      <c r="M120" s="156"/>
      <c r="N120" s="121"/>
      <c r="O120" s="95">
        <f t="shared" si="11"/>
        <v>0</v>
      </c>
      <c r="P120" s="95">
        <f t="shared" si="12"/>
        <v>0</v>
      </c>
      <c r="Q120" s="95">
        <f t="shared" si="12"/>
        <v>0</v>
      </c>
    </row>
    <row r="121" spans="3:17" x14ac:dyDescent="0.25">
      <c r="C121" s="139"/>
      <c r="D121" s="156"/>
      <c r="E121" s="121"/>
      <c r="F121" s="95">
        <f t="shared" si="10"/>
        <v>0</v>
      </c>
      <c r="G121" s="159"/>
      <c r="H121" s="140"/>
      <c r="I121" s="128" t="e">
        <f>VLOOKUP(H121,Presupuesto!$B$11:$C$565,2,0)</f>
        <v>#N/A</v>
      </c>
      <c r="J121" s="96" t="str">
        <f t="shared" si="13"/>
        <v>Investigación Científica</v>
      </c>
      <c r="K121" s="96" t="s">
        <v>411</v>
      </c>
      <c r="L121" s="139"/>
      <c r="M121" s="156"/>
      <c r="N121" s="121"/>
      <c r="O121" s="95">
        <f t="shared" si="11"/>
        <v>0</v>
      </c>
      <c r="P121" s="95">
        <f t="shared" si="12"/>
        <v>0</v>
      </c>
      <c r="Q121" s="95">
        <f t="shared" si="12"/>
        <v>0</v>
      </c>
    </row>
    <row r="122" spans="3:17" x14ac:dyDescent="0.25">
      <c r="C122" s="139"/>
      <c r="D122" s="156"/>
      <c r="E122" s="121"/>
      <c r="F122" s="95">
        <f t="shared" si="10"/>
        <v>0</v>
      </c>
      <c r="G122" s="159"/>
      <c r="H122" s="140"/>
      <c r="I122" s="128" t="e">
        <f>VLOOKUP(H122,Presupuesto!$B$11:$C$565,2,0)</f>
        <v>#N/A</v>
      </c>
      <c r="J122" s="96" t="str">
        <f t="shared" si="13"/>
        <v>Investigación Científica</v>
      </c>
      <c r="K122" s="96" t="s">
        <v>411</v>
      </c>
      <c r="L122" s="139"/>
      <c r="M122" s="156"/>
      <c r="N122" s="121"/>
      <c r="O122" s="95">
        <f t="shared" si="11"/>
        <v>0</v>
      </c>
      <c r="P122" s="95">
        <f t="shared" si="12"/>
        <v>0</v>
      </c>
      <c r="Q122" s="95">
        <f t="shared" si="12"/>
        <v>0</v>
      </c>
    </row>
    <row r="123" spans="3:17" x14ac:dyDescent="0.25">
      <c r="C123" s="139"/>
      <c r="D123" s="156"/>
      <c r="E123" s="121"/>
      <c r="F123" s="95">
        <f t="shared" si="10"/>
        <v>0</v>
      </c>
      <c r="G123" s="159"/>
      <c r="H123" s="140"/>
      <c r="I123" s="128" t="e">
        <f>VLOOKUP(H123,Presupuesto!$B$11:$C$565,2,0)</f>
        <v>#N/A</v>
      </c>
      <c r="J123" s="96" t="str">
        <f t="shared" si="13"/>
        <v>Investigación Científica</v>
      </c>
      <c r="K123" s="96" t="s">
        <v>411</v>
      </c>
      <c r="L123" s="139"/>
      <c r="M123" s="156"/>
      <c r="N123" s="121"/>
      <c r="O123" s="95">
        <f t="shared" si="11"/>
        <v>0</v>
      </c>
      <c r="P123" s="95">
        <f t="shared" ref="P123:Q136" si="14">$O123*P$16</f>
        <v>0</v>
      </c>
      <c r="Q123" s="95">
        <f t="shared" si="14"/>
        <v>0</v>
      </c>
    </row>
    <row r="124" spans="3:17" x14ac:dyDescent="0.25">
      <c r="C124" s="141"/>
      <c r="D124" s="149"/>
      <c r="E124" s="116"/>
      <c r="F124" s="95">
        <f t="shared" si="10"/>
        <v>0</v>
      </c>
      <c r="G124" s="159"/>
      <c r="H124" s="142"/>
      <c r="I124" s="128" t="e">
        <f>VLOOKUP(H124,Presupuesto!$B$11:$C$565,2,0)</f>
        <v>#N/A</v>
      </c>
      <c r="J124" s="96" t="str">
        <f t="shared" si="13"/>
        <v>Investigación Científica</v>
      </c>
      <c r="K124" s="96" t="s">
        <v>411</v>
      </c>
      <c r="L124" s="141"/>
      <c r="M124" s="149"/>
      <c r="N124" s="116"/>
      <c r="O124" s="95">
        <f t="shared" si="11"/>
        <v>0</v>
      </c>
      <c r="P124" s="95">
        <f t="shared" si="14"/>
        <v>0</v>
      </c>
      <c r="Q124" s="95">
        <f t="shared" si="14"/>
        <v>0</v>
      </c>
    </row>
    <row r="125" spans="3:17" x14ac:dyDescent="0.25">
      <c r="C125" s="141"/>
      <c r="D125" s="149"/>
      <c r="E125" s="116"/>
      <c r="F125" s="95">
        <f t="shared" si="10"/>
        <v>0</v>
      </c>
      <c r="G125" s="159"/>
      <c r="H125" s="142"/>
      <c r="I125" s="128" t="e">
        <f>VLOOKUP(H125,Presupuesto!$B$11:$C$565,2,0)</f>
        <v>#N/A</v>
      </c>
      <c r="J125" s="96" t="str">
        <f t="shared" si="13"/>
        <v>Investigación Científica</v>
      </c>
      <c r="K125" s="96" t="s">
        <v>411</v>
      </c>
      <c r="L125" s="141"/>
      <c r="M125" s="149"/>
      <c r="N125" s="116"/>
      <c r="O125" s="95">
        <f t="shared" si="11"/>
        <v>0</v>
      </c>
      <c r="P125" s="95">
        <f t="shared" si="14"/>
        <v>0</v>
      </c>
      <c r="Q125" s="95">
        <f t="shared" si="14"/>
        <v>0</v>
      </c>
    </row>
    <row r="126" spans="3:17" x14ac:dyDescent="0.25">
      <c r="C126" s="141"/>
      <c r="D126" s="149"/>
      <c r="E126" s="116"/>
      <c r="F126" s="95">
        <f t="shared" si="10"/>
        <v>0</v>
      </c>
      <c r="G126" s="159"/>
      <c r="H126" s="142"/>
      <c r="I126" s="128" t="e">
        <f>VLOOKUP(H126,Presupuesto!$B$11:$C$565,2,0)</f>
        <v>#N/A</v>
      </c>
      <c r="J126" s="96" t="str">
        <f t="shared" si="13"/>
        <v>Investigación Científica</v>
      </c>
      <c r="K126" s="96" t="s">
        <v>411</v>
      </c>
      <c r="L126" s="141"/>
      <c r="M126" s="149"/>
      <c r="N126" s="116"/>
      <c r="O126" s="95">
        <f t="shared" si="11"/>
        <v>0</v>
      </c>
      <c r="P126" s="95">
        <f t="shared" si="14"/>
        <v>0</v>
      </c>
      <c r="Q126" s="95">
        <f t="shared" si="14"/>
        <v>0</v>
      </c>
    </row>
    <row r="127" spans="3:17" x14ac:dyDescent="0.25">
      <c r="C127" s="141"/>
      <c r="D127" s="149"/>
      <c r="E127" s="116"/>
      <c r="F127" s="95">
        <f t="shared" si="10"/>
        <v>0</v>
      </c>
      <c r="G127" s="159"/>
      <c r="H127" s="142"/>
      <c r="I127" s="128" t="e">
        <f>VLOOKUP(H127,Presupuesto!$B$11:$C$565,2,0)</f>
        <v>#N/A</v>
      </c>
      <c r="J127" s="96" t="str">
        <f t="shared" si="13"/>
        <v>Investigación Científica</v>
      </c>
      <c r="K127" s="96" t="s">
        <v>411</v>
      </c>
      <c r="L127" s="141"/>
      <c r="M127" s="149"/>
      <c r="N127" s="116"/>
      <c r="O127" s="95">
        <f t="shared" si="11"/>
        <v>0</v>
      </c>
      <c r="P127" s="95">
        <f t="shared" si="14"/>
        <v>0</v>
      </c>
      <c r="Q127" s="95">
        <f t="shared" si="14"/>
        <v>0</v>
      </c>
    </row>
    <row r="128" spans="3:17" x14ac:dyDescent="0.25">
      <c r="C128" s="141"/>
      <c r="D128" s="149"/>
      <c r="E128" s="116"/>
      <c r="F128" s="95">
        <f t="shared" si="10"/>
        <v>0</v>
      </c>
      <c r="G128" s="159"/>
      <c r="H128" s="142"/>
      <c r="I128" s="128" t="e">
        <f>VLOOKUP(H128,Presupuesto!$B$11:$C$565,2,0)</f>
        <v>#N/A</v>
      </c>
      <c r="J128" s="96" t="str">
        <f t="shared" si="13"/>
        <v>Investigación Científica</v>
      </c>
      <c r="K128" s="96" t="s">
        <v>411</v>
      </c>
      <c r="L128" s="141"/>
      <c r="M128" s="149"/>
      <c r="N128" s="116"/>
      <c r="O128" s="95">
        <f t="shared" si="11"/>
        <v>0</v>
      </c>
      <c r="P128" s="95">
        <f t="shared" si="14"/>
        <v>0</v>
      </c>
      <c r="Q128" s="95">
        <f t="shared" si="14"/>
        <v>0</v>
      </c>
    </row>
    <row r="129" spans="3:17" x14ac:dyDescent="0.25">
      <c r="C129" s="141"/>
      <c r="D129" s="149"/>
      <c r="E129" s="116"/>
      <c r="F129" s="95">
        <f t="shared" si="10"/>
        <v>0</v>
      </c>
      <c r="G129" s="159"/>
      <c r="H129" s="142"/>
      <c r="I129" s="128" t="e">
        <f>VLOOKUP(H129,Presupuesto!$B$11:$C$565,2,0)</f>
        <v>#N/A</v>
      </c>
      <c r="J129" s="96" t="str">
        <f t="shared" si="13"/>
        <v>Investigación Científica</v>
      </c>
      <c r="K129" s="96" t="s">
        <v>411</v>
      </c>
      <c r="L129" s="141"/>
      <c r="M129" s="149"/>
      <c r="N129" s="116"/>
      <c r="O129" s="95">
        <f t="shared" si="11"/>
        <v>0</v>
      </c>
      <c r="P129" s="95">
        <f t="shared" si="14"/>
        <v>0</v>
      </c>
      <c r="Q129" s="95">
        <f t="shared" si="14"/>
        <v>0</v>
      </c>
    </row>
    <row r="130" spans="3:17" x14ac:dyDescent="0.25">
      <c r="C130" s="141"/>
      <c r="D130" s="149"/>
      <c r="E130" s="116"/>
      <c r="F130" s="95">
        <f t="shared" si="10"/>
        <v>0</v>
      </c>
      <c r="G130" s="159"/>
      <c r="H130" s="142"/>
      <c r="I130" s="128" t="e">
        <f>VLOOKUP(H130,Presupuesto!$B$11:$C$565,2,0)</f>
        <v>#N/A</v>
      </c>
      <c r="J130" s="96" t="str">
        <f t="shared" si="13"/>
        <v>Investigación Científica</v>
      </c>
      <c r="K130" s="96" t="s">
        <v>411</v>
      </c>
      <c r="L130" s="141"/>
      <c r="M130" s="149"/>
      <c r="N130" s="116"/>
      <c r="O130" s="95">
        <f t="shared" si="11"/>
        <v>0</v>
      </c>
      <c r="P130" s="95">
        <f t="shared" si="14"/>
        <v>0</v>
      </c>
      <c r="Q130" s="95">
        <f t="shared" si="14"/>
        <v>0</v>
      </c>
    </row>
    <row r="131" spans="3:17" x14ac:dyDescent="0.25">
      <c r="C131" s="141"/>
      <c r="D131" s="149"/>
      <c r="E131" s="116"/>
      <c r="F131" s="95">
        <f t="shared" si="10"/>
        <v>0</v>
      </c>
      <c r="G131" s="159"/>
      <c r="H131" s="142"/>
      <c r="I131" s="128" t="e">
        <f>VLOOKUP(H131,Presupuesto!$B$11:$C$565,2,0)</f>
        <v>#N/A</v>
      </c>
      <c r="J131" s="96" t="str">
        <f t="shared" si="13"/>
        <v>Investigación Científica</v>
      </c>
      <c r="K131" s="96" t="s">
        <v>411</v>
      </c>
      <c r="L131" s="141"/>
      <c r="M131" s="149"/>
      <c r="N131" s="116"/>
      <c r="O131" s="95">
        <f t="shared" si="11"/>
        <v>0</v>
      </c>
      <c r="P131" s="95">
        <f t="shared" si="14"/>
        <v>0</v>
      </c>
      <c r="Q131" s="95">
        <f t="shared" si="14"/>
        <v>0</v>
      </c>
    </row>
    <row r="132" spans="3:17" x14ac:dyDescent="0.25">
      <c r="C132" s="143"/>
      <c r="D132" s="149"/>
      <c r="E132" s="116"/>
      <c r="F132" s="95">
        <f t="shared" si="10"/>
        <v>0</v>
      </c>
      <c r="G132" s="159"/>
      <c r="H132" s="144"/>
      <c r="I132" s="128" t="e">
        <f>VLOOKUP(H132,Presupuesto!$B$11:$C$565,2,0)</f>
        <v>#N/A</v>
      </c>
      <c r="J132" s="96" t="str">
        <f t="shared" si="13"/>
        <v>Investigación Científica</v>
      </c>
      <c r="K132" s="96" t="s">
        <v>402</v>
      </c>
      <c r="L132" s="143"/>
      <c r="M132" s="149"/>
      <c r="N132" s="116"/>
      <c r="O132" s="95">
        <f t="shared" si="11"/>
        <v>0</v>
      </c>
      <c r="P132" s="95">
        <f t="shared" si="14"/>
        <v>0</v>
      </c>
      <c r="Q132" s="95">
        <f t="shared" si="14"/>
        <v>0</v>
      </c>
    </row>
    <row r="133" spans="3:17" x14ac:dyDescent="0.25">
      <c r="C133" s="143"/>
      <c r="D133" s="149"/>
      <c r="E133" s="116"/>
      <c r="F133" s="95">
        <f t="shared" si="10"/>
        <v>0</v>
      </c>
      <c r="G133" s="159"/>
      <c r="H133" s="144"/>
      <c r="I133" s="128" t="e">
        <f>VLOOKUP(H133,Presupuesto!$B$11:$C$565,2,0)</f>
        <v>#N/A</v>
      </c>
      <c r="J133" s="96" t="str">
        <f t="shared" si="13"/>
        <v>Investigación Científica</v>
      </c>
      <c r="K133" s="96" t="s">
        <v>411</v>
      </c>
      <c r="L133" s="143"/>
      <c r="M133" s="149"/>
      <c r="N133" s="116"/>
      <c r="O133" s="95">
        <f t="shared" si="11"/>
        <v>0</v>
      </c>
      <c r="P133" s="95">
        <f t="shared" si="14"/>
        <v>0</v>
      </c>
      <c r="Q133" s="95">
        <f t="shared" si="14"/>
        <v>0</v>
      </c>
    </row>
    <row r="134" spans="3:17" x14ac:dyDescent="0.25">
      <c r="C134" s="143"/>
      <c r="D134" s="149"/>
      <c r="E134" s="116"/>
      <c r="F134" s="95">
        <f t="shared" si="10"/>
        <v>0</v>
      </c>
      <c r="G134" s="159"/>
      <c r="H134" s="144"/>
      <c r="I134" s="128" t="e">
        <f>VLOOKUP(H134,Presupuesto!$B$11:$C$565,2,0)</f>
        <v>#N/A</v>
      </c>
      <c r="J134" s="96" t="str">
        <f t="shared" si="13"/>
        <v>Investigación Científica</v>
      </c>
      <c r="K134" s="96" t="s">
        <v>411</v>
      </c>
      <c r="L134" s="143"/>
      <c r="M134" s="149"/>
      <c r="N134" s="116"/>
      <c r="O134" s="95">
        <f t="shared" si="11"/>
        <v>0</v>
      </c>
      <c r="P134" s="95">
        <f t="shared" si="14"/>
        <v>0</v>
      </c>
      <c r="Q134" s="95">
        <f t="shared" si="14"/>
        <v>0</v>
      </c>
    </row>
    <row r="135" spans="3:17" x14ac:dyDescent="0.25">
      <c r="C135" s="143"/>
      <c r="D135" s="149"/>
      <c r="E135" s="116"/>
      <c r="F135" s="95">
        <f t="shared" si="10"/>
        <v>0</v>
      </c>
      <c r="G135" s="159"/>
      <c r="H135" s="144"/>
      <c r="I135" s="128" t="e">
        <f>VLOOKUP(H135,Presupuesto!$B$11:$C$565,2,0)</f>
        <v>#N/A</v>
      </c>
      <c r="J135" s="96" t="str">
        <f t="shared" si="13"/>
        <v>Investigación Científica</v>
      </c>
      <c r="K135" s="96" t="s">
        <v>411</v>
      </c>
      <c r="L135" s="143"/>
      <c r="M135" s="149"/>
      <c r="N135" s="116"/>
      <c r="O135" s="95">
        <f t="shared" si="11"/>
        <v>0</v>
      </c>
      <c r="P135" s="95">
        <f t="shared" si="14"/>
        <v>0</v>
      </c>
      <c r="Q135" s="95">
        <f t="shared" si="14"/>
        <v>0</v>
      </c>
    </row>
    <row r="136" spans="3:17" ht="15.75" thickBot="1" x14ac:dyDescent="0.3">
      <c r="C136" s="145"/>
      <c r="D136" s="157"/>
      <c r="E136" s="101"/>
      <c r="F136" s="103">
        <f t="shared" si="10"/>
        <v>0</v>
      </c>
      <c r="G136" s="160"/>
      <c r="H136" s="146"/>
      <c r="I136" s="130" t="e">
        <f>VLOOKUP(H136,Presupuesto!$B$11:$C$565,2,0)</f>
        <v>#N/A</v>
      </c>
      <c r="J136" s="104" t="str">
        <f t="shared" si="13"/>
        <v>Investigación Científica</v>
      </c>
      <c r="K136" s="122" t="s">
        <v>393</v>
      </c>
      <c r="L136" s="145"/>
      <c r="M136" s="157"/>
      <c r="N136" s="101"/>
      <c r="O136" s="103">
        <f t="shared" si="11"/>
        <v>0</v>
      </c>
      <c r="P136" s="103">
        <f t="shared" si="14"/>
        <v>0</v>
      </c>
      <c r="Q136" s="103">
        <f t="shared" si="14"/>
        <v>0</v>
      </c>
    </row>
    <row r="138" spans="3:17" ht="15.75" thickBot="1" x14ac:dyDescent="0.3"/>
    <row r="139" spans="3:17" ht="15.75" thickBot="1" x14ac:dyDescent="0.3">
      <c r="C139" s="155" t="s">
        <v>53</v>
      </c>
      <c r="D139" s="324">
        <f>SUM(F146:F179)</f>
        <v>0</v>
      </c>
      <c r="G139" s="78"/>
      <c r="H139" s="70"/>
      <c r="I139" s="70"/>
    </row>
    <row r="140" spans="3:17" x14ac:dyDescent="0.25">
      <c r="G140" s="78"/>
      <c r="H140" s="70"/>
      <c r="I140" s="70"/>
    </row>
    <row r="141" spans="3:17" x14ac:dyDescent="0.25">
      <c r="F141" s="70"/>
      <c r="G141" s="78"/>
      <c r="H141" s="70"/>
      <c r="I141" s="70"/>
    </row>
    <row r="142" spans="3:17" ht="15.75" x14ac:dyDescent="0.25">
      <c r="C142" s="274" t="s">
        <v>391</v>
      </c>
      <c r="D142" s="322"/>
      <c r="F142" s="70"/>
      <c r="G142" s="78"/>
      <c r="H142" s="70"/>
      <c r="I142" s="70"/>
    </row>
    <row r="143" spans="3:17" ht="18.75" x14ac:dyDescent="0.25">
      <c r="C143" s="205"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TIC_vacía'!$F:$G,2,FALSE),IFERROR(VLOOKUP(D142,'16. Desa. del Sistema Educ.Sup.'!$F:$G,2,FALSE),IFERROR(VLOOKUP(D142,'8. Cultura de Inno. Insti...'!$F:$G,2,FALSE),VLOOKUP(D142,'7. Lo Esencial de la Reforma U.'!$F:$G,2,0)))))))))))))))))</f>
        <v>#N/A</v>
      </c>
      <c r="D143" s="31"/>
      <c r="F143" s="70"/>
      <c r="G143" s="78"/>
      <c r="H143" s="70"/>
      <c r="I143" s="70"/>
    </row>
    <row r="144" spans="3:17" ht="42.75" thickBot="1" x14ac:dyDescent="0.3">
      <c r="F144" s="91"/>
      <c r="G144" s="75"/>
      <c r="H144" s="75"/>
      <c r="I144" s="75"/>
      <c r="L144" s="221"/>
      <c r="M144" s="222"/>
      <c r="N144" s="221"/>
      <c r="O144" s="221"/>
      <c r="P144" s="224" t="s">
        <v>468</v>
      </c>
      <c r="Q144" s="224" t="s">
        <v>469</v>
      </c>
    </row>
    <row r="145" spans="3:17" ht="30.75" thickBot="1" x14ac:dyDescent="0.3">
      <c r="C145" s="127" t="s">
        <v>44</v>
      </c>
      <c r="D145" s="127" t="s">
        <v>55</v>
      </c>
      <c r="E145" s="134" t="s">
        <v>57</v>
      </c>
      <c r="F145" s="133" t="s">
        <v>27</v>
      </c>
      <c r="G145" s="131" t="s">
        <v>130</v>
      </c>
      <c r="H145" s="134" t="s">
        <v>46</v>
      </c>
      <c r="I145" s="131" t="s">
        <v>131</v>
      </c>
      <c r="J145" s="131" t="s">
        <v>409</v>
      </c>
      <c r="K145" s="131" t="s">
        <v>410</v>
      </c>
      <c r="L145" s="218" t="s">
        <v>21</v>
      </c>
      <c r="M145" s="218" t="s">
        <v>55</v>
      </c>
      <c r="N145" s="219" t="s">
        <v>466</v>
      </c>
      <c r="O145" s="220" t="s">
        <v>467</v>
      </c>
      <c r="P145" s="223">
        <v>0.7</v>
      </c>
      <c r="Q145" s="223">
        <v>0.3</v>
      </c>
    </row>
    <row r="146" spans="3:17" x14ac:dyDescent="0.25">
      <c r="C146" s="139"/>
      <c r="D146" s="156"/>
      <c r="E146" s="121"/>
      <c r="F146" s="95">
        <f t="shared" ref="F146:F179" si="15">D146*E146</f>
        <v>0</v>
      </c>
      <c r="G146" s="159"/>
      <c r="H146" s="140"/>
      <c r="I146" s="128" t="e">
        <f>VLOOKUP(H146,Presupuesto!$B$11:$C$565,2,0)</f>
        <v>#N/A</v>
      </c>
      <c r="J146" s="213" t="s">
        <v>1358</v>
      </c>
      <c r="K146" s="96" t="s">
        <v>411</v>
      </c>
      <c r="L146" s="139"/>
      <c r="M146" s="156"/>
      <c r="N146" s="121"/>
      <c r="O146" s="95">
        <f t="shared" ref="O146:O179" si="16">M146*N146</f>
        <v>0</v>
      </c>
      <c r="P146" s="95">
        <f t="shared" ref="P146:Q165" si="17">$O146*P$16</f>
        <v>0</v>
      </c>
      <c r="Q146" s="95">
        <f t="shared" si="17"/>
        <v>0</v>
      </c>
    </row>
    <row r="147" spans="3:17" x14ac:dyDescent="0.25">
      <c r="C147" s="139"/>
      <c r="D147" s="156"/>
      <c r="E147" s="121"/>
      <c r="F147" s="95">
        <f t="shared" si="15"/>
        <v>0</v>
      </c>
      <c r="G147" s="159"/>
      <c r="H147" s="140"/>
      <c r="I147" s="128" t="e">
        <f>VLOOKUP(H147,Presupuesto!$B$11:$C$565,2,0)</f>
        <v>#N/A</v>
      </c>
      <c r="J147" s="96" t="str">
        <f>$J$146</f>
        <v>Investigación Científica</v>
      </c>
      <c r="K147" s="96" t="s">
        <v>411</v>
      </c>
      <c r="L147" s="139"/>
      <c r="M147" s="156"/>
      <c r="N147" s="121"/>
      <c r="O147" s="95">
        <f t="shared" si="16"/>
        <v>0</v>
      </c>
      <c r="P147" s="95">
        <f t="shared" si="17"/>
        <v>0</v>
      </c>
      <c r="Q147" s="95">
        <f t="shared" si="17"/>
        <v>0</v>
      </c>
    </row>
    <row r="148" spans="3:17" x14ac:dyDescent="0.25">
      <c r="C148" s="139"/>
      <c r="D148" s="156"/>
      <c r="E148" s="121"/>
      <c r="F148" s="95">
        <f t="shared" si="15"/>
        <v>0</v>
      </c>
      <c r="G148" s="159"/>
      <c r="H148" s="140"/>
      <c r="I148" s="128" t="e">
        <f>VLOOKUP(H148,Presupuesto!$B$11:$C$565,2,0)</f>
        <v>#N/A</v>
      </c>
      <c r="J148" s="96" t="str">
        <f t="shared" ref="J148:J179" si="18">$J$146</f>
        <v>Investigación Científica</v>
      </c>
      <c r="K148" s="96" t="s">
        <v>411</v>
      </c>
      <c r="L148" s="139"/>
      <c r="M148" s="156"/>
      <c r="N148" s="121"/>
      <c r="O148" s="95">
        <f t="shared" si="16"/>
        <v>0</v>
      </c>
      <c r="P148" s="95">
        <f t="shared" si="17"/>
        <v>0</v>
      </c>
      <c r="Q148" s="95">
        <f t="shared" si="17"/>
        <v>0</v>
      </c>
    </row>
    <row r="149" spans="3:17" x14ac:dyDescent="0.25">
      <c r="C149" s="139"/>
      <c r="D149" s="156"/>
      <c r="E149" s="121"/>
      <c r="F149" s="95">
        <f t="shared" si="15"/>
        <v>0</v>
      </c>
      <c r="G149" s="159"/>
      <c r="H149" s="140"/>
      <c r="I149" s="128" t="e">
        <f>VLOOKUP(H149,Presupuesto!$B$11:$C$565,2,0)</f>
        <v>#N/A</v>
      </c>
      <c r="J149" s="96" t="str">
        <f t="shared" si="18"/>
        <v>Investigación Científica</v>
      </c>
      <c r="K149" s="96" t="s">
        <v>411</v>
      </c>
      <c r="L149" s="139"/>
      <c r="M149" s="156"/>
      <c r="N149" s="121"/>
      <c r="O149" s="95">
        <f t="shared" si="16"/>
        <v>0</v>
      </c>
      <c r="P149" s="95">
        <f t="shared" si="17"/>
        <v>0</v>
      </c>
      <c r="Q149" s="95">
        <f t="shared" si="17"/>
        <v>0</v>
      </c>
    </row>
    <row r="150" spans="3:17" x14ac:dyDescent="0.25">
      <c r="C150" s="139"/>
      <c r="D150" s="156"/>
      <c r="E150" s="121"/>
      <c r="F150" s="95">
        <f t="shared" si="15"/>
        <v>0</v>
      </c>
      <c r="G150" s="159"/>
      <c r="H150" s="140"/>
      <c r="I150" s="128" t="e">
        <f>VLOOKUP(H150,Presupuesto!$B$11:$C$565,2,0)</f>
        <v>#N/A</v>
      </c>
      <c r="J150" s="96" t="str">
        <f t="shared" si="18"/>
        <v>Investigación Científica</v>
      </c>
      <c r="K150" s="96" t="s">
        <v>400</v>
      </c>
      <c r="L150" s="139"/>
      <c r="M150" s="156"/>
      <c r="N150" s="121"/>
      <c r="O150" s="95">
        <f t="shared" si="16"/>
        <v>0</v>
      </c>
      <c r="P150" s="95">
        <f t="shared" si="17"/>
        <v>0</v>
      </c>
      <c r="Q150" s="95">
        <f t="shared" si="17"/>
        <v>0</v>
      </c>
    </row>
    <row r="151" spans="3:17" x14ac:dyDescent="0.25">
      <c r="C151" s="139"/>
      <c r="D151" s="156"/>
      <c r="E151" s="121"/>
      <c r="F151" s="95">
        <f t="shared" si="15"/>
        <v>0</v>
      </c>
      <c r="G151" s="159"/>
      <c r="H151" s="140"/>
      <c r="I151" s="128" t="e">
        <f>VLOOKUP(H151,Presupuesto!$B$11:$C$565,2,0)</f>
        <v>#N/A</v>
      </c>
      <c r="J151" s="96" t="str">
        <f t="shared" si="18"/>
        <v>Investigación Científica</v>
      </c>
      <c r="K151" s="96" t="s">
        <v>411</v>
      </c>
      <c r="L151" s="139"/>
      <c r="M151" s="156"/>
      <c r="N151" s="121"/>
      <c r="O151" s="95">
        <f t="shared" si="16"/>
        <v>0</v>
      </c>
      <c r="P151" s="95">
        <f t="shared" si="17"/>
        <v>0</v>
      </c>
      <c r="Q151" s="95">
        <f t="shared" si="17"/>
        <v>0</v>
      </c>
    </row>
    <row r="152" spans="3:17" x14ac:dyDescent="0.25">
      <c r="C152" s="139"/>
      <c r="D152" s="156"/>
      <c r="E152" s="121"/>
      <c r="F152" s="95">
        <f t="shared" si="15"/>
        <v>0</v>
      </c>
      <c r="G152" s="159"/>
      <c r="H152" s="140"/>
      <c r="I152" s="128" t="e">
        <f>VLOOKUP(H152,Presupuesto!$B$11:$C$565,2,0)</f>
        <v>#N/A</v>
      </c>
      <c r="J152" s="96" t="str">
        <f t="shared" si="18"/>
        <v>Investigación Científica</v>
      </c>
      <c r="K152" s="96" t="s">
        <v>411</v>
      </c>
      <c r="L152" s="139"/>
      <c r="M152" s="156"/>
      <c r="N152" s="121"/>
      <c r="O152" s="95">
        <f t="shared" si="16"/>
        <v>0</v>
      </c>
      <c r="P152" s="95">
        <f t="shared" si="17"/>
        <v>0</v>
      </c>
      <c r="Q152" s="95">
        <f t="shared" si="17"/>
        <v>0</v>
      </c>
    </row>
    <row r="153" spans="3:17" x14ac:dyDescent="0.25">
      <c r="C153" s="139"/>
      <c r="D153" s="156"/>
      <c r="E153" s="121"/>
      <c r="F153" s="95">
        <f t="shared" si="15"/>
        <v>0</v>
      </c>
      <c r="G153" s="159"/>
      <c r="H153" s="140"/>
      <c r="I153" s="128" t="e">
        <f>VLOOKUP(H153,Presupuesto!$B$11:$C$565,2,0)</f>
        <v>#N/A</v>
      </c>
      <c r="J153" s="96" t="str">
        <f t="shared" si="18"/>
        <v>Investigación Científica</v>
      </c>
      <c r="K153" s="96" t="s">
        <v>411</v>
      </c>
      <c r="L153" s="139"/>
      <c r="M153" s="156"/>
      <c r="N153" s="121"/>
      <c r="O153" s="95">
        <f t="shared" si="16"/>
        <v>0</v>
      </c>
      <c r="P153" s="95">
        <f t="shared" si="17"/>
        <v>0</v>
      </c>
      <c r="Q153" s="95">
        <f t="shared" si="17"/>
        <v>0</v>
      </c>
    </row>
    <row r="154" spans="3:17" x14ac:dyDescent="0.25">
      <c r="C154" s="139"/>
      <c r="D154" s="156"/>
      <c r="E154" s="121"/>
      <c r="F154" s="95">
        <f t="shared" si="15"/>
        <v>0</v>
      </c>
      <c r="G154" s="159"/>
      <c r="H154" s="140"/>
      <c r="I154" s="128" t="e">
        <f>VLOOKUP(H154,Presupuesto!$B$11:$C$565,2,0)</f>
        <v>#N/A</v>
      </c>
      <c r="J154" s="96" t="str">
        <f t="shared" si="18"/>
        <v>Investigación Científica</v>
      </c>
      <c r="K154" s="96" t="s">
        <v>411</v>
      </c>
      <c r="L154" s="139"/>
      <c r="M154" s="156"/>
      <c r="N154" s="121"/>
      <c r="O154" s="95">
        <f t="shared" si="16"/>
        <v>0</v>
      </c>
      <c r="P154" s="95">
        <f t="shared" si="17"/>
        <v>0</v>
      </c>
      <c r="Q154" s="95">
        <f t="shared" si="17"/>
        <v>0</v>
      </c>
    </row>
    <row r="155" spans="3:17" x14ac:dyDescent="0.25">
      <c r="C155" s="139"/>
      <c r="D155" s="156"/>
      <c r="E155" s="121"/>
      <c r="F155" s="95">
        <f t="shared" si="15"/>
        <v>0</v>
      </c>
      <c r="G155" s="159"/>
      <c r="H155" s="140"/>
      <c r="I155" s="128" t="e">
        <f>VLOOKUP(H155,Presupuesto!$B$11:$C$565,2,0)</f>
        <v>#N/A</v>
      </c>
      <c r="J155" s="96" t="str">
        <f t="shared" si="18"/>
        <v>Investigación Científica</v>
      </c>
      <c r="K155" s="96" t="s">
        <v>411</v>
      </c>
      <c r="L155" s="139"/>
      <c r="M155" s="156"/>
      <c r="N155" s="121"/>
      <c r="O155" s="95">
        <f t="shared" si="16"/>
        <v>0</v>
      </c>
      <c r="P155" s="95">
        <f t="shared" si="17"/>
        <v>0</v>
      </c>
      <c r="Q155" s="95">
        <f t="shared" si="17"/>
        <v>0</v>
      </c>
    </row>
    <row r="156" spans="3:17" x14ac:dyDescent="0.25">
      <c r="C156" s="139"/>
      <c r="D156" s="156"/>
      <c r="E156" s="121"/>
      <c r="F156" s="95">
        <f t="shared" si="15"/>
        <v>0</v>
      </c>
      <c r="G156" s="159"/>
      <c r="H156" s="140"/>
      <c r="I156" s="128" t="e">
        <f>VLOOKUP(H156,Presupuesto!$B$11:$C$565,2,0)</f>
        <v>#N/A</v>
      </c>
      <c r="J156" s="96" t="str">
        <f t="shared" si="18"/>
        <v>Investigación Científica</v>
      </c>
      <c r="K156" s="96" t="s">
        <v>411</v>
      </c>
      <c r="L156" s="139"/>
      <c r="M156" s="156"/>
      <c r="N156" s="121"/>
      <c r="O156" s="95">
        <f t="shared" si="16"/>
        <v>0</v>
      </c>
      <c r="P156" s="95">
        <f t="shared" si="17"/>
        <v>0</v>
      </c>
      <c r="Q156" s="95">
        <f t="shared" si="17"/>
        <v>0</v>
      </c>
    </row>
    <row r="157" spans="3:17" x14ac:dyDescent="0.25">
      <c r="C157" s="139"/>
      <c r="D157" s="156"/>
      <c r="E157" s="121"/>
      <c r="F157" s="95">
        <f t="shared" si="15"/>
        <v>0</v>
      </c>
      <c r="G157" s="159"/>
      <c r="H157" s="140"/>
      <c r="I157" s="128" t="e">
        <f>VLOOKUP(H157,Presupuesto!$B$11:$C$565,2,0)</f>
        <v>#N/A</v>
      </c>
      <c r="J157" s="96" t="str">
        <f t="shared" si="18"/>
        <v>Investigación Científica</v>
      </c>
      <c r="K157" s="96" t="s">
        <v>411</v>
      </c>
      <c r="L157" s="139"/>
      <c r="M157" s="156"/>
      <c r="N157" s="121"/>
      <c r="O157" s="95">
        <f t="shared" si="16"/>
        <v>0</v>
      </c>
      <c r="P157" s="95">
        <f t="shared" si="17"/>
        <v>0</v>
      </c>
      <c r="Q157" s="95">
        <f t="shared" si="17"/>
        <v>0</v>
      </c>
    </row>
    <row r="158" spans="3:17" x14ac:dyDescent="0.25">
      <c r="C158" s="139"/>
      <c r="D158" s="156"/>
      <c r="E158" s="121"/>
      <c r="F158" s="95">
        <f t="shared" si="15"/>
        <v>0</v>
      </c>
      <c r="G158" s="159"/>
      <c r="H158" s="140"/>
      <c r="I158" s="128" t="e">
        <f>VLOOKUP(H158,Presupuesto!$B$11:$C$565,2,0)</f>
        <v>#N/A</v>
      </c>
      <c r="J158" s="96" t="str">
        <f t="shared" si="18"/>
        <v>Investigación Científica</v>
      </c>
      <c r="K158" s="96" t="s">
        <v>411</v>
      </c>
      <c r="L158" s="139"/>
      <c r="M158" s="156"/>
      <c r="N158" s="121"/>
      <c r="O158" s="95">
        <f t="shared" si="16"/>
        <v>0</v>
      </c>
      <c r="P158" s="95">
        <f t="shared" si="17"/>
        <v>0</v>
      </c>
      <c r="Q158" s="95">
        <f t="shared" si="17"/>
        <v>0</v>
      </c>
    </row>
    <row r="159" spans="3:17" x14ac:dyDescent="0.25">
      <c r="C159" s="139"/>
      <c r="D159" s="156"/>
      <c r="E159" s="121"/>
      <c r="F159" s="95">
        <f t="shared" si="15"/>
        <v>0</v>
      </c>
      <c r="G159" s="159"/>
      <c r="H159" s="140"/>
      <c r="I159" s="128" t="e">
        <f>VLOOKUP(H159,Presupuesto!$B$11:$C$565,2,0)</f>
        <v>#N/A</v>
      </c>
      <c r="J159" s="96" t="str">
        <f t="shared" si="18"/>
        <v>Investigación Científica</v>
      </c>
      <c r="K159" s="96" t="s">
        <v>411</v>
      </c>
      <c r="L159" s="139"/>
      <c r="M159" s="156"/>
      <c r="N159" s="121"/>
      <c r="O159" s="95">
        <f t="shared" si="16"/>
        <v>0</v>
      </c>
      <c r="P159" s="95">
        <f t="shared" si="17"/>
        <v>0</v>
      </c>
      <c r="Q159" s="95">
        <f t="shared" si="17"/>
        <v>0</v>
      </c>
    </row>
    <row r="160" spans="3:17" x14ac:dyDescent="0.25">
      <c r="C160" s="139"/>
      <c r="D160" s="156"/>
      <c r="E160" s="121"/>
      <c r="F160" s="95">
        <f t="shared" si="15"/>
        <v>0</v>
      </c>
      <c r="G160" s="159"/>
      <c r="H160" s="140"/>
      <c r="I160" s="128" t="e">
        <f>VLOOKUP(H160,Presupuesto!$B$11:$C$565,2,0)</f>
        <v>#N/A</v>
      </c>
      <c r="J160" s="96" t="str">
        <f t="shared" si="18"/>
        <v>Investigación Científica</v>
      </c>
      <c r="K160" s="96" t="s">
        <v>411</v>
      </c>
      <c r="L160" s="139"/>
      <c r="M160" s="156"/>
      <c r="N160" s="121"/>
      <c r="O160" s="95">
        <f t="shared" si="16"/>
        <v>0</v>
      </c>
      <c r="P160" s="95">
        <f t="shared" si="17"/>
        <v>0</v>
      </c>
      <c r="Q160" s="95">
        <f t="shared" si="17"/>
        <v>0</v>
      </c>
    </row>
    <row r="161" spans="3:17" x14ac:dyDescent="0.25">
      <c r="C161" s="139"/>
      <c r="D161" s="156"/>
      <c r="E161" s="121"/>
      <c r="F161" s="95">
        <f t="shared" si="15"/>
        <v>0</v>
      </c>
      <c r="G161" s="159"/>
      <c r="H161" s="140"/>
      <c r="I161" s="128" t="e">
        <f>VLOOKUP(H161,Presupuesto!$B$11:$C$565,2,0)</f>
        <v>#N/A</v>
      </c>
      <c r="J161" s="96" t="str">
        <f t="shared" si="18"/>
        <v>Investigación Científica</v>
      </c>
      <c r="K161" s="96" t="s">
        <v>411</v>
      </c>
      <c r="L161" s="139"/>
      <c r="M161" s="156"/>
      <c r="N161" s="121"/>
      <c r="O161" s="95">
        <f t="shared" si="16"/>
        <v>0</v>
      </c>
      <c r="P161" s="95">
        <f t="shared" si="17"/>
        <v>0</v>
      </c>
      <c r="Q161" s="95">
        <f t="shared" si="17"/>
        <v>0</v>
      </c>
    </row>
    <row r="162" spans="3:17" x14ac:dyDescent="0.25">
      <c r="C162" s="139"/>
      <c r="D162" s="156"/>
      <c r="E162" s="121"/>
      <c r="F162" s="95">
        <f t="shared" si="15"/>
        <v>0</v>
      </c>
      <c r="G162" s="159"/>
      <c r="H162" s="140"/>
      <c r="I162" s="128" t="e">
        <f>VLOOKUP(H162,Presupuesto!$B$11:$C$565,2,0)</f>
        <v>#N/A</v>
      </c>
      <c r="J162" s="96" t="str">
        <f t="shared" si="18"/>
        <v>Investigación Científica</v>
      </c>
      <c r="K162" s="96" t="s">
        <v>411</v>
      </c>
      <c r="L162" s="139"/>
      <c r="M162" s="156"/>
      <c r="N162" s="121"/>
      <c r="O162" s="95">
        <f t="shared" si="16"/>
        <v>0</v>
      </c>
      <c r="P162" s="95">
        <f t="shared" si="17"/>
        <v>0</v>
      </c>
      <c r="Q162" s="95">
        <f t="shared" si="17"/>
        <v>0</v>
      </c>
    </row>
    <row r="163" spans="3:17" x14ac:dyDescent="0.25">
      <c r="C163" s="139"/>
      <c r="D163" s="156"/>
      <c r="E163" s="121"/>
      <c r="F163" s="95">
        <f t="shared" si="15"/>
        <v>0</v>
      </c>
      <c r="G163" s="159"/>
      <c r="H163" s="140"/>
      <c r="I163" s="128" t="e">
        <f>VLOOKUP(H163,Presupuesto!$B$11:$C$565,2,0)</f>
        <v>#N/A</v>
      </c>
      <c r="J163" s="96" t="str">
        <f t="shared" si="18"/>
        <v>Investigación Científica</v>
      </c>
      <c r="K163" s="96" t="s">
        <v>411</v>
      </c>
      <c r="L163" s="139"/>
      <c r="M163" s="156"/>
      <c r="N163" s="121"/>
      <c r="O163" s="95">
        <f t="shared" si="16"/>
        <v>0</v>
      </c>
      <c r="P163" s="95">
        <f t="shared" si="17"/>
        <v>0</v>
      </c>
      <c r="Q163" s="95">
        <f t="shared" si="17"/>
        <v>0</v>
      </c>
    </row>
    <row r="164" spans="3:17" x14ac:dyDescent="0.25">
      <c r="C164" s="139"/>
      <c r="D164" s="156"/>
      <c r="E164" s="121"/>
      <c r="F164" s="95">
        <f t="shared" si="15"/>
        <v>0</v>
      </c>
      <c r="G164" s="159"/>
      <c r="H164" s="140"/>
      <c r="I164" s="128" t="e">
        <f>VLOOKUP(H164,Presupuesto!$B$11:$C$565,2,0)</f>
        <v>#N/A</v>
      </c>
      <c r="J164" s="96" t="str">
        <f t="shared" si="18"/>
        <v>Investigación Científica</v>
      </c>
      <c r="K164" s="96" t="s">
        <v>411</v>
      </c>
      <c r="L164" s="139"/>
      <c r="M164" s="156"/>
      <c r="N164" s="121"/>
      <c r="O164" s="95">
        <f t="shared" si="16"/>
        <v>0</v>
      </c>
      <c r="P164" s="95">
        <f t="shared" si="17"/>
        <v>0</v>
      </c>
      <c r="Q164" s="95">
        <f t="shared" si="17"/>
        <v>0</v>
      </c>
    </row>
    <row r="165" spans="3:17" x14ac:dyDescent="0.25">
      <c r="C165" s="139"/>
      <c r="D165" s="156"/>
      <c r="E165" s="121"/>
      <c r="F165" s="95">
        <f t="shared" si="15"/>
        <v>0</v>
      </c>
      <c r="G165" s="159"/>
      <c r="H165" s="140"/>
      <c r="I165" s="128" t="e">
        <f>VLOOKUP(H165,Presupuesto!$B$11:$C$565,2,0)</f>
        <v>#N/A</v>
      </c>
      <c r="J165" s="96" t="str">
        <f t="shared" si="18"/>
        <v>Investigación Científica</v>
      </c>
      <c r="K165" s="96" t="s">
        <v>411</v>
      </c>
      <c r="L165" s="139"/>
      <c r="M165" s="156"/>
      <c r="N165" s="121"/>
      <c r="O165" s="95">
        <f t="shared" si="16"/>
        <v>0</v>
      </c>
      <c r="P165" s="95">
        <f t="shared" si="17"/>
        <v>0</v>
      </c>
      <c r="Q165" s="95">
        <f t="shared" si="17"/>
        <v>0</v>
      </c>
    </row>
    <row r="166" spans="3:17" x14ac:dyDescent="0.25">
      <c r="C166" s="139"/>
      <c r="D166" s="156"/>
      <c r="E166" s="121"/>
      <c r="F166" s="95">
        <f t="shared" si="15"/>
        <v>0</v>
      </c>
      <c r="G166" s="159"/>
      <c r="H166" s="140"/>
      <c r="I166" s="128" t="e">
        <f>VLOOKUP(H166,Presupuesto!$B$11:$C$565,2,0)</f>
        <v>#N/A</v>
      </c>
      <c r="J166" s="96" t="str">
        <f t="shared" si="18"/>
        <v>Investigación Científica</v>
      </c>
      <c r="K166" s="96" t="s">
        <v>411</v>
      </c>
      <c r="L166" s="139"/>
      <c r="M166" s="156"/>
      <c r="N166" s="121"/>
      <c r="O166" s="95">
        <f t="shared" si="16"/>
        <v>0</v>
      </c>
      <c r="P166" s="95">
        <f t="shared" ref="P166:Q179" si="19">$O166*P$16</f>
        <v>0</v>
      </c>
      <c r="Q166" s="95">
        <f t="shared" si="19"/>
        <v>0</v>
      </c>
    </row>
    <row r="167" spans="3:17" x14ac:dyDescent="0.25">
      <c r="C167" s="141"/>
      <c r="D167" s="149"/>
      <c r="E167" s="116"/>
      <c r="F167" s="95">
        <f t="shared" si="15"/>
        <v>0</v>
      </c>
      <c r="G167" s="159"/>
      <c r="H167" s="142"/>
      <c r="I167" s="128" t="e">
        <f>VLOOKUP(H167,Presupuesto!$B$11:$C$565,2,0)</f>
        <v>#N/A</v>
      </c>
      <c r="J167" s="96" t="str">
        <f t="shared" si="18"/>
        <v>Investigación Científica</v>
      </c>
      <c r="K167" s="96" t="s">
        <v>411</v>
      </c>
      <c r="L167" s="141"/>
      <c r="M167" s="149"/>
      <c r="N167" s="116"/>
      <c r="O167" s="95">
        <f t="shared" si="16"/>
        <v>0</v>
      </c>
      <c r="P167" s="95">
        <f t="shared" si="19"/>
        <v>0</v>
      </c>
      <c r="Q167" s="95">
        <f t="shared" si="19"/>
        <v>0</v>
      </c>
    </row>
    <row r="168" spans="3:17" x14ac:dyDescent="0.25">
      <c r="C168" s="141"/>
      <c r="D168" s="149"/>
      <c r="E168" s="116"/>
      <c r="F168" s="95">
        <f t="shared" si="15"/>
        <v>0</v>
      </c>
      <c r="G168" s="159"/>
      <c r="H168" s="142"/>
      <c r="I168" s="128" t="e">
        <f>VLOOKUP(H168,Presupuesto!$B$11:$C$565,2,0)</f>
        <v>#N/A</v>
      </c>
      <c r="J168" s="96" t="str">
        <f t="shared" si="18"/>
        <v>Investigación Científica</v>
      </c>
      <c r="K168" s="96" t="s">
        <v>411</v>
      </c>
      <c r="L168" s="141"/>
      <c r="M168" s="149"/>
      <c r="N168" s="116"/>
      <c r="O168" s="95">
        <f t="shared" si="16"/>
        <v>0</v>
      </c>
      <c r="P168" s="95">
        <f t="shared" si="19"/>
        <v>0</v>
      </c>
      <c r="Q168" s="95">
        <f t="shared" si="19"/>
        <v>0</v>
      </c>
    </row>
    <row r="169" spans="3:17" x14ac:dyDescent="0.25">
      <c r="C169" s="141"/>
      <c r="D169" s="149"/>
      <c r="E169" s="116"/>
      <c r="F169" s="95">
        <f t="shared" si="15"/>
        <v>0</v>
      </c>
      <c r="G169" s="159"/>
      <c r="H169" s="142"/>
      <c r="I169" s="128" t="e">
        <f>VLOOKUP(H169,Presupuesto!$B$11:$C$565,2,0)</f>
        <v>#N/A</v>
      </c>
      <c r="J169" s="96" t="str">
        <f t="shared" si="18"/>
        <v>Investigación Científica</v>
      </c>
      <c r="K169" s="96" t="s">
        <v>411</v>
      </c>
      <c r="L169" s="141"/>
      <c r="M169" s="149"/>
      <c r="N169" s="116"/>
      <c r="O169" s="95">
        <f t="shared" si="16"/>
        <v>0</v>
      </c>
      <c r="P169" s="95">
        <f t="shared" si="19"/>
        <v>0</v>
      </c>
      <c r="Q169" s="95">
        <f t="shared" si="19"/>
        <v>0</v>
      </c>
    </row>
    <row r="170" spans="3:17" x14ac:dyDescent="0.25">
      <c r="C170" s="141"/>
      <c r="D170" s="149"/>
      <c r="E170" s="116"/>
      <c r="F170" s="95">
        <f t="shared" si="15"/>
        <v>0</v>
      </c>
      <c r="G170" s="159"/>
      <c r="H170" s="142"/>
      <c r="I170" s="128" t="e">
        <f>VLOOKUP(H170,Presupuesto!$B$11:$C$565,2,0)</f>
        <v>#N/A</v>
      </c>
      <c r="J170" s="96" t="str">
        <f t="shared" si="18"/>
        <v>Investigación Científica</v>
      </c>
      <c r="K170" s="96" t="s">
        <v>411</v>
      </c>
      <c r="L170" s="141"/>
      <c r="M170" s="149"/>
      <c r="N170" s="116"/>
      <c r="O170" s="95">
        <f t="shared" si="16"/>
        <v>0</v>
      </c>
      <c r="P170" s="95">
        <f t="shared" si="19"/>
        <v>0</v>
      </c>
      <c r="Q170" s="95">
        <f t="shared" si="19"/>
        <v>0</v>
      </c>
    </row>
    <row r="171" spans="3:17" x14ac:dyDescent="0.25">
      <c r="C171" s="141"/>
      <c r="D171" s="149"/>
      <c r="E171" s="116"/>
      <c r="F171" s="95">
        <f t="shared" si="15"/>
        <v>0</v>
      </c>
      <c r="G171" s="159"/>
      <c r="H171" s="142"/>
      <c r="I171" s="128" t="e">
        <f>VLOOKUP(H171,Presupuesto!$B$11:$C$565,2,0)</f>
        <v>#N/A</v>
      </c>
      <c r="J171" s="96" t="str">
        <f t="shared" si="18"/>
        <v>Investigación Científica</v>
      </c>
      <c r="K171" s="96" t="s">
        <v>411</v>
      </c>
      <c r="L171" s="141"/>
      <c r="M171" s="149"/>
      <c r="N171" s="116"/>
      <c r="O171" s="95">
        <f t="shared" si="16"/>
        <v>0</v>
      </c>
      <c r="P171" s="95">
        <f t="shared" si="19"/>
        <v>0</v>
      </c>
      <c r="Q171" s="95">
        <f t="shared" si="19"/>
        <v>0</v>
      </c>
    </row>
    <row r="172" spans="3:17" x14ac:dyDescent="0.25">
      <c r="C172" s="141"/>
      <c r="D172" s="149"/>
      <c r="E172" s="116"/>
      <c r="F172" s="95">
        <f t="shared" si="15"/>
        <v>0</v>
      </c>
      <c r="G172" s="159"/>
      <c r="H172" s="142"/>
      <c r="I172" s="128" t="e">
        <f>VLOOKUP(H172,Presupuesto!$B$11:$C$565,2,0)</f>
        <v>#N/A</v>
      </c>
      <c r="J172" s="96" t="str">
        <f t="shared" si="18"/>
        <v>Investigación Científica</v>
      </c>
      <c r="K172" s="96" t="s">
        <v>411</v>
      </c>
      <c r="L172" s="141"/>
      <c r="M172" s="149"/>
      <c r="N172" s="116"/>
      <c r="O172" s="95">
        <f t="shared" si="16"/>
        <v>0</v>
      </c>
      <c r="P172" s="95">
        <f t="shared" si="19"/>
        <v>0</v>
      </c>
      <c r="Q172" s="95">
        <f t="shared" si="19"/>
        <v>0</v>
      </c>
    </row>
    <row r="173" spans="3:17" x14ac:dyDescent="0.25">
      <c r="C173" s="141"/>
      <c r="D173" s="149"/>
      <c r="E173" s="116"/>
      <c r="F173" s="95">
        <f t="shared" si="15"/>
        <v>0</v>
      </c>
      <c r="G173" s="159"/>
      <c r="H173" s="142"/>
      <c r="I173" s="128" t="e">
        <f>VLOOKUP(H173,Presupuesto!$B$11:$C$565,2,0)</f>
        <v>#N/A</v>
      </c>
      <c r="J173" s="96" t="str">
        <f t="shared" si="18"/>
        <v>Investigación Científica</v>
      </c>
      <c r="K173" s="96" t="s">
        <v>411</v>
      </c>
      <c r="L173" s="141"/>
      <c r="M173" s="149"/>
      <c r="N173" s="116"/>
      <c r="O173" s="95">
        <f t="shared" si="16"/>
        <v>0</v>
      </c>
      <c r="P173" s="95">
        <f t="shared" si="19"/>
        <v>0</v>
      </c>
      <c r="Q173" s="95">
        <f t="shared" si="19"/>
        <v>0</v>
      </c>
    </row>
    <row r="174" spans="3:17" x14ac:dyDescent="0.25">
      <c r="C174" s="141"/>
      <c r="D174" s="149"/>
      <c r="E174" s="116"/>
      <c r="F174" s="95">
        <f t="shared" si="15"/>
        <v>0</v>
      </c>
      <c r="G174" s="159"/>
      <c r="H174" s="142"/>
      <c r="I174" s="128" t="e">
        <f>VLOOKUP(H174,Presupuesto!$B$11:$C$565,2,0)</f>
        <v>#N/A</v>
      </c>
      <c r="J174" s="96" t="str">
        <f t="shared" si="18"/>
        <v>Investigación Científica</v>
      </c>
      <c r="K174" s="96" t="s">
        <v>411</v>
      </c>
      <c r="L174" s="141"/>
      <c r="M174" s="149"/>
      <c r="N174" s="116"/>
      <c r="O174" s="95">
        <f t="shared" si="16"/>
        <v>0</v>
      </c>
      <c r="P174" s="95">
        <f t="shared" si="19"/>
        <v>0</v>
      </c>
      <c r="Q174" s="95">
        <f t="shared" si="19"/>
        <v>0</v>
      </c>
    </row>
    <row r="175" spans="3:17" x14ac:dyDescent="0.25">
      <c r="C175" s="143"/>
      <c r="D175" s="149"/>
      <c r="E175" s="116"/>
      <c r="F175" s="95">
        <f t="shared" si="15"/>
        <v>0</v>
      </c>
      <c r="G175" s="159"/>
      <c r="H175" s="144"/>
      <c r="I175" s="128" t="e">
        <f>VLOOKUP(H175,Presupuesto!$B$11:$C$565,2,0)</f>
        <v>#N/A</v>
      </c>
      <c r="J175" s="96" t="str">
        <f t="shared" si="18"/>
        <v>Investigación Científica</v>
      </c>
      <c r="K175" s="96" t="s">
        <v>402</v>
      </c>
      <c r="L175" s="143"/>
      <c r="M175" s="149"/>
      <c r="N175" s="116"/>
      <c r="O175" s="95">
        <f t="shared" si="16"/>
        <v>0</v>
      </c>
      <c r="P175" s="95">
        <f t="shared" si="19"/>
        <v>0</v>
      </c>
      <c r="Q175" s="95">
        <f t="shared" si="19"/>
        <v>0</v>
      </c>
    </row>
    <row r="176" spans="3:17" x14ac:dyDescent="0.25">
      <c r="C176" s="143"/>
      <c r="D176" s="149"/>
      <c r="E176" s="116"/>
      <c r="F176" s="95">
        <f t="shared" si="15"/>
        <v>0</v>
      </c>
      <c r="G176" s="159"/>
      <c r="H176" s="144"/>
      <c r="I176" s="128" t="e">
        <f>VLOOKUP(H176,Presupuesto!$B$11:$C$565,2,0)</f>
        <v>#N/A</v>
      </c>
      <c r="J176" s="96" t="str">
        <f t="shared" si="18"/>
        <v>Investigación Científica</v>
      </c>
      <c r="K176" s="96" t="s">
        <v>411</v>
      </c>
      <c r="L176" s="143"/>
      <c r="M176" s="149"/>
      <c r="N176" s="116"/>
      <c r="O176" s="95">
        <f t="shared" si="16"/>
        <v>0</v>
      </c>
      <c r="P176" s="95">
        <f t="shared" si="19"/>
        <v>0</v>
      </c>
      <c r="Q176" s="95">
        <f t="shared" si="19"/>
        <v>0</v>
      </c>
    </row>
    <row r="177" spans="3:17" x14ac:dyDescent="0.25">
      <c r="C177" s="143"/>
      <c r="D177" s="149"/>
      <c r="E177" s="116"/>
      <c r="F177" s="95">
        <f t="shared" si="15"/>
        <v>0</v>
      </c>
      <c r="G177" s="159"/>
      <c r="H177" s="144"/>
      <c r="I177" s="128" t="e">
        <f>VLOOKUP(H177,Presupuesto!$B$11:$C$565,2,0)</f>
        <v>#N/A</v>
      </c>
      <c r="J177" s="96" t="str">
        <f t="shared" si="18"/>
        <v>Investigación Científica</v>
      </c>
      <c r="K177" s="96" t="s">
        <v>411</v>
      </c>
      <c r="L177" s="143"/>
      <c r="M177" s="149"/>
      <c r="N177" s="116"/>
      <c r="O177" s="95">
        <f t="shared" si="16"/>
        <v>0</v>
      </c>
      <c r="P177" s="95">
        <f t="shared" si="19"/>
        <v>0</v>
      </c>
      <c r="Q177" s="95">
        <f t="shared" si="19"/>
        <v>0</v>
      </c>
    </row>
    <row r="178" spans="3:17" x14ac:dyDescent="0.25">
      <c r="C178" s="143"/>
      <c r="D178" s="149"/>
      <c r="E178" s="116"/>
      <c r="F178" s="95">
        <f t="shared" si="15"/>
        <v>0</v>
      </c>
      <c r="G178" s="159"/>
      <c r="H178" s="144"/>
      <c r="I178" s="128" t="e">
        <f>VLOOKUP(H178,Presupuesto!$B$11:$C$565,2,0)</f>
        <v>#N/A</v>
      </c>
      <c r="J178" s="96" t="str">
        <f t="shared" si="18"/>
        <v>Investigación Científica</v>
      </c>
      <c r="K178" s="96" t="s">
        <v>411</v>
      </c>
      <c r="L178" s="143"/>
      <c r="M178" s="149"/>
      <c r="N178" s="116"/>
      <c r="O178" s="95">
        <f t="shared" si="16"/>
        <v>0</v>
      </c>
      <c r="P178" s="95">
        <f t="shared" si="19"/>
        <v>0</v>
      </c>
      <c r="Q178" s="95">
        <f t="shared" si="19"/>
        <v>0</v>
      </c>
    </row>
    <row r="179" spans="3:17" ht="15.75" thickBot="1" x14ac:dyDescent="0.3">
      <c r="C179" s="145"/>
      <c r="D179" s="157"/>
      <c r="E179" s="101"/>
      <c r="F179" s="103">
        <f t="shared" si="15"/>
        <v>0</v>
      </c>
      <c r="G179" s="160"/>
      <c r="H179" s="146"/>
      <c r="I179" s="130" t="e">
        <f>VLOOKUP(H179,Presupuesto!$B$11:$C$565,2,0)</f>
        <v>#N/A</v>
      </c>
      <c r="J179" s="104" t="str">
        <f t="shared" si="18"/>
        <v>Investigación Científica</v>
      </c>
      <c r="K179" s="122" t="s">
        <v>393</v>
      </c>
      <c r="L179" s="145"/>
      <c r="M179" s="157"/>
      <c r="N179" s="101"/>
      <c r="O179" s="103">
        <f t="shared" si="16"/>
        <v>0</v>
      </c>
      <c r="P179" s="103">
        <f t="shared" si="19"/>
        <v>0</v>
      </c>
      <c r="Q179" s="103">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Seleccione una opción de la lista." promptTitle="Dimensión Estratégica" prompt="Seleccione una opción de la lista." sqref="J17:J50 J60:J93 J103:J136 J146:J179">
      <formula1>$A$2:$Q$2</formula1>
    </dataValidation>
    <dataValidation type="list" allowBlank="1" showInputMessage="1" showErrorMessage="1" errorTitle="¡Ingreso Inválido!" error="Verifique el valor ingresado." promptTitle="Ingrese el Objeto de Gasto" prompt="Ingrese el Objeto de Gasto" sqref="H146:H179 H60:H93 H103:H136 H18:H50">
      <formula1>$A$1:$SU$1</formula1>
    </dataValidation>
    <dataValidation type="list" allowBlank="1" showInputMessage="1" showErrorMessage="1" errorTitle="¡Ingreso Inválido!" error="Verifique el valor ingresado." promptTitle="Ingrese el Objeto de Gasto" prompt="Ingrese el Objeto de Gasto" sqref="H17">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zoomScale="55" zoomScaleNormal="55" workbookViewId="0">
      <pane ySplit="7" topLeftCell="A8" activePane="bottomLeft" state="frozen"/>
      <selection activeCell="M8" sqref="M8"/>
      <selection pane="bottomLeft" activeCell="C14" sqref="C14"/>
    </sheetView>
  </sheetViews>
  <sheetFormatPr baseColWidth="10" defaultColWidth="11.5703125" defaultRowHeight="15" x14ac:dyDescent="0.25"/>
  <cols>
    <col min="1" max="1" width="26.28515625" style="84" customWidth="1"/>
    <col min="2" max="2" width="21.7109375" style="84" customWidth="1"/>
    <col min="3" max="3" width="27.42578125" style="84" customWidth="1"/>
    <col min="4" max="4" width="27.42578125" style="405" customWidth="1"/>
    <col min="5" max="5" width="27.42578125" style="84" customWidth="1"/>
    <col min="6" max="6" width="27.42578125" style="76" customWidth="1"/>
    <col min="7" max="7" width="27.42578125" style="84" customWidth="1"/>
    <col min="8" max="8" width="15.28515625" style="84" customWidth="1"/>
    <col min="9" max="9" width="13.7109375" style="84" bestFit="1" customWidth="1"/>
    <col min="10" max="10" width="15.28515625" style="84" customWidth="1"/>
    <col min="11" max="11" width="18.85546875" style="84" customWidth="1"/>
    <col min="12" max="12" width="12.7109375" style="84" bestFit="1" customWidth="1"/>
    <col min="13" max="13" width="13.7109375" style="84" bestFit="1" customWidth="1"/>
    <col min="14" max="15" width="12.7109375" style="84" bestFit="1" customWidth="1"/>
    <col min="16" max="16" width="15.28515625" style="84" customWidth="1"/>
    <col min="17" max="17" width="18.28515625" style="84" customWidth="1"/>
    <col min="18" max="20" width="14.140625" style="84" customWidth="1"/>
    <col min="21" max="21" width="17" style="84" customWidth="1"/>
    <col min="22" max="16384" width="11.5703125" style="84"/>
  </cols>
  <sheetData>
    <row r="1" spans="1:21" s="457" customFormat="1" ht="18" customHeight="1" x14ac:dyDescent="0.25">
      <c r="B1" s="458" t="s">
        <v>1530</v>
      </c>
      <c r="C1" s="459" t="s">
        <v>1531</v>
      </c>
      <c r="D1" s="460"/>
      <c r="E1" s="460"/>
      <c r="F1" s="461"/>
      <c r="G1" s="795" t="s">
        <v>1342</v>
      </c>
      <c r="H1" s="795"/>
      <c r="I1" s="795"/>
      <c r="J1" s="795"/>
      <c r="K1" s="795"/>
      <c r="L1" s="460"/>
      <c r="M1" s="460"/>
      <c r="N1" s="460"/>
      <c r="O1" s="460"/>
      <c r="P1" s="460"/>
      <c r="Q1" s="460"/>
      <c r="R1" s="460"/>
      <c r="S1" s="460"/>
      <c r="T1" s="460"/>
      <c r="U1" s="460"/>
    </row>
    <row r="2" spans="1:21" s="457" customFormat="1" ht="18" customHeight="1" x14ac:dyDescent="0.25">
      <c r="A2" s="796" t="s">
        <v>1341</v>
      </c>
      <c r="B2" s="796"/>
      <c r="C2" s="796"/>
      <c r="D2" s="796"/>
      <c r="E2" s="796"/>
      <c r="F2" s="796"/>
      <c r="G2" s="796"/>
      <c r="H2" s="796"/>
      <c r="I2" s="796"/>
      <c r="J2" s="796"/>
      <c r="K2" s="796"/>
      <c r="L2" s="796"/>
      <c r="M2" s="796"/>
      <c r="N2" s="796"/>
      <c r="O2" s="796"/>
      <c r="P2" s="796"/>
      <c r="Q2" s="796"/>
      <c r="R2" s="796"/>
      <c r="S2" s="796"/>
      <c r="T2" s="796"/>
      <c r="U2" s="796"/>
    </row>
    <row r="3" spans="1:21" s="457" customFormat="1" ht="18" customHeight="1" x14ac:dyDescent="0.25">
      <c r="A3" s="797" t="s">
        <v>1343</v>
      </c>
      <c r="B3" s="797"/>
      <c r="C3" s="797"/>
      <c r="D3" s="797"/>
      <c r="E3" s="797"/>
      <c r="F3" s="797"/>
      <c r="G3" s="797"/>
      <c r="H3" s="797"/>
      <c r="I3" s="797"/>
      <c r="J3" s="797"/>
      <c r="K3" s="797"/>
      <c r="L3" s="797"/>
      <c r="M3" s="797"/>
      <c r="N3" s="797"/>
      <c r="O3" s="797"/>
      <c r="P3" s="797"/>
      <c r="Q3" s="797"/>
      <c r="R3" s="797"/>
      <c r="S3" s="797"/>
      <c r="T3" s="797"/>
      <c r="U3" s="797"/>
    </row>
    <row r="4" spans="1:21" s="457" customFormat="1" ht="18" customHeight="1" x14ac:dyDescent="0.25">
      <c r="A4" s="797" t="s">
        <v>1372</v>
      </c>
      <c r="B4" s="797"/>
      <c r="C4" s="797"/>
      <c r="D4" s="499"/>
      <c r="E4" s="499"/>
      <c r="F4" s="500"/>
      <c r="G4" s="501"/>
      <c r="H4" s="502"/>
      <c r="I4" s="499"/>
      <c r="J4" s="499"/>
      <c r="K4" s="499"/>
      <c r="L4" s="499"/>
      <c r="M4" s="499"/>
      <c r="N4" s="499"/>
      <c r="O4" s="499"/>
      <c r="P4" s="499"/>
      <c r="Q4" s="499"/>
      <c r="R4" s="499"/>
      <c r="S4" s="499"/>
      <c r="T4" s="499"/>
      <c r="U4" s="499"/>
    </row>
    <row r="5" spans="1:21" ht="14.45" customHeight="1" x14ac:dyDescent="0.25">
      <c r="A5" s="792" t="s">
        <v>96</v>
      </c>
      <c r="B5" s="794" t="s">
        <v>1692</v>
      </c>
      <c r="C5" s="789" t="s">
        <v>1495</v>
      </c>
      <c r="D5" s="789" t="s">
        <v>1496</v>
      </c>
      <c r="E5" s="789" t="s">
        <v>86</v>
      </c>
      <c r="F5" s="789" t="s">
        <v>391</v>
      </c>
      <c r="G5" s="790" t="s">
        <v>87</v>
      </c>
      <c r="H5" s="775" t="s">
        <v>99</v>
      </c>
      <c r="I5" s="798"/>
      <c r="J5" s="798"/>
      <c r="K5" s="798"/>
      <c r="L5" s="798"/>
      <c r="M5" s="798"/>
      <c r="N5" s="798"/>
      <c r="O5" s="776"/>
      <c r="P5" s="777" t="s">
        <v>100</v>
      </c>
      <c r="Q5" s="778"/>
      <c r="R5" s="794" t="s">
        <v>102</v>
      </c>
      <c r="S5" s="794" t="s">
        <v>109</v>
      </c>
      <c r="T5" s="794" t="s">
        <v>108</v>
      </c>
      <c r="U5" s="799" t="s">
        <v>88</v>
      </c>
    </row>
    <row r="6" spans="1:21" ht="14.45" customHeight="1" x14ac:dyDescent="0.25">
      <c r="A6" s="792"/>
      <c r="B6" s="792"/>
      <c r="C6" s="790"/>
      <c r="D6" s="790"/>
      <c r="E6" s="790"/>
      <c r="F6" s="790"/>
      <c r="G6" s="790"/>
      <c r="H6" s="775" t="s">
        <v>103</v>
      </c>
      <c r="I6" s="776"/>
      <c r="J6" s="775" t="s">
        <v>104</v>
      </c>
      <c r="K6" s="776"/>
      <c r="L6" s="775" t="s">
        <v>105</v>
      </c>
      <c r="M6" s="776"/>
      <c r="N6" s="775" t="s">
        <v>106</v>
      </c>
      <c r="O6" s="776"/>
      <c r="P6" s="779"/>
      <c r="Q6" s="780"/>
      <c r="R6" s="792"/>
      <c r="S6" s="792"/>
      <c r="T6" s="792"/>
      <c r="U6" s="800"/>
    </row>
    <row r="7" spans="1:21" ht="25.5" x14ac:dyDescent="0.25">
      <c r="A7" s="793"/>
      <c r="B7" s="793"/>
      <c r="C7" s="791"/>
      <c r="D7" s="791"/>
      <c r="E7" s="791"/>
      <c r="F7" s="791"/>
      <c r="G7" s="791"/>
      <c r="H7" s="462" t="s">
        <v>107</v>
      </c>
      <c r="I7" s="462" t="s">
        <v>12</v>
      </c>
      <c r="J7" s="462" t="s">
        <v>107</v>
      </c>
      <c r="K7" s="462" t="s">
        <v>12</v>
      </c>
      <c r="L7" s="462" t="s">
        <v>107</v>
      </c>
      <c r="M7" s="462" t="s">
        <v>12</v>
      </c>
      <c r="N7" s="462" t="s">
        <v>107</v>
      </c>
      <c r="O7" s="462" t="s">
        <v>12</v>
      </c>
      <c r="P7" s="462" t="s">
        <v>107</v>
      </c>
      <c r="Q7" s="462" t="s">
        <v>12</v>
      </c>
      <c r="R7" s="793"/>
      <c r="S7" s="793"/>
      <c r="T7" s="793"/>
      <c r="U7" s="801"/>
    </row>
    <row r="8" spans="1:21" ht="15.75" x14ac:dyDescent="0.25">
      <c r="A8" s="381"/>
      <c r="B8" s="382"/>
      <c r="C8" s="383"/>
      <c r="D8" s="383"/>
      <c r="E8" s="383"/>
      <c r="F8" s="384"/>
      <c r="G8" s="383"/>
      <c r="H8" s="385"/>
      <c r="I8" s="385"/>
      <c r="J8" s="385"/>
      <c r="K8" s="385"/>
      <c r="L8" s="385"/>
      <c r="M8" s="385"/>
      <c r="N8" s="385"/>
      <c r="O8" s="385"/>
      <c r="P8" s="385"/>
      <c r="Q8" s="385"/>
      <c r="R8" s="386"/>
      <c r="S8" s="386"/>
      <c r="T8" s="386"/>
      <c r="U8" s="387"/>
    </row>
    <row r="9" spans="1:21" ht="15.75" customHeight="1" x14ac:dyDescent="0.25">
      <c r="A9" s="785" t="s">
        <v>1373</v>
      </c>
      <c r="B9" s="783" t="s">
        <v>1374</v>
      </c>
      <c r="C9" s="286"/>
      <c r="D9" s="286"/>
      <c r="E9" s="286"/>
      <c r="F9" s="71"/>
      <c r="G9" s="71"/>
      <c r="H9" s="201"/>
      <c r="I9" s="202"/>
      <c r="J9" s="201"/>
      <c r="K9" s="202"/>
      <c r="L9" s="201"/>
      <c r="M9" s="202"/>
      <c r="N9" s="201"/>
      <c r="O9" s="202"/>
      <c r="P9" s="330">
        <f t="shared" ref="P9:Q12" si="0">H9+J9+L9+N9</f>
        <v>0</v>
      </c>
      <c r="Q9" s="330">
        <f t="shared" si="0"/>
        <v>0</v>
      </c>
      <c r="R9" s="71"/>
      <c r="S9" s="71"/>
      <c r="T9" s="71"/>
      <c r="U9" s="71"/>
    </row>
    <row r="10" spans="1:21" ht="15.75" x14ac:dyDescent="0.25">
      <c r="A10" s="786"/>
      <c r="B10" s="784"/>
      <c r="C10" s="286"/>
      <c r="D10" s="286"/>
      <c r="E10" s="286"/>
      <c r="F10" s="71"/>
      <c r="G10" s="71"/>
      <c r="H10" s="201"/>
      <c r="I10" s="202"/>
      <c r="J10" s="201"/>
      <c r="K10" s="202"/>
      <c r="L10" s="201"/>
      <c r="M10" s="202"/>
      <c r="N10" s="201"/>
      <c r="O10" s="202"/>
      <c r="P10" s="330">
        <f t="shared" si="0"/>
        <v>0</v>
      </c>
      <c r="Q10" s="330">
        <f t="shared" si="0"/>
        <v>0</v>
      </c>
      <c r="R10" s="71"/>
      <c r="S10" s="71"/>
      <c r="T10" s="71"/>
      <c r="U10" s="71"/>
    </row>
    <row r="11" spans="1:21" ht="15.75" x14ac:dyDescent="0.25">
      <c r="A11" s="786"/>
      <c r="B11" s="784"/>
      <c r="C11" s="286"/>
      <c r="D11" s="286"/>
      <c r="E11" s="286"/>
      <c r="F11" s="71"/>
      <c r="G11" s="71"/>
      <c r="H11" s="201"/>
      <c r="I11" s="202"/>
      <c r="J11" s="201"/>
      <c r="K11" s="202"/>
      <c r="L11" s="201"/>
      <c r="M11" s="202"/>
      <c r="N11" s="201"/>
      <c r="O11" s="202"/>
      <c r="P11" s="330">
        <f t="shared" si="0"/>
        <v>0</v>
      </c>
      <c r="Q11" s="330">
        <f t="shared" si="0"/>
        <v>0</v>
      </c>
      <c r="R11" s="71"/>
      <c r="S11" s="71"/>
      <c r="T11" s="71"/>
      <c r="U11" s="71"/>
    </row>
    <row r="12" spans="1:21" ht="15.75" x14ac:dyDescent="0.25">
      <c r="A12" s="786"/>
      <c r="B12" s="784"/>
      <c r="C12" s="286"/>
      <c r="D12" s="286"/>
      <c r="E12" s="286"/>
      <c r="F12" s="71"/>
      <c r="G12" s="71"/>
      <c r="H12" s="201"/>
      <c r="I12" s="202"/>
      <c r="J12" s="201"/>
      <c r="K12" s="202"/>
      <c r="L12" s="201"/>
      <c r="M12" s="202"/>
      <c r="N12" s="201"/>
      <c r="O12" s="202"/>
      <c r="P12" s="330">
        <f t="shared" si="0"/>
        <v>0</v>
      </c>
      <c r="Q12" s="330">
        <f t="shared" si="0"/>
        <v>0</v>
      </c>
      <c r="R12" s="71"/>
      <c r="S12" s="71"/>
      <c r="T12" s="71"/>
      <c r="U12" s="71"/>
    </row>
    <row r="13" spans="1:21" s="405" customFormat="1" ht="15.75" x14ac:dyDescent="0.25">
      <c r="A13" s="786"/>
      <c r="B13" s="784"/>
      <c r="C13" s="286"/>
      <c r="D13" s="286"/>
      <c r="E13" s="286"/>
      <c r="F13" s="71"/>
      <c r="G13" s="71"/>
      <c r="H13" s="201"/>
      <c r="I13" s="202"/>
      <c r="J13" s="201"/>
      <c r="K13" s="202"/>
      <c r="L13" s="201"/>
      <c r="M13" s="202"/>
      <c r="N13" s="201"/>
      <c r="O13" s="202"/>
      <c r="P13" s="330"/>
      <c r="Q13" s="330"/>
      <c r="R13" s="71"/>
      <c r="S13" s="71"/>
      <c r="T13" s="71"/>
      <c r="U13" s="71"/>
    </row>
    <row r="14" spans="1:21" s="405" customFormat="1" ht="15.75" x14ac:dyDescent="0.25">
      <c r="A14" s="786"/>
      <c r="B14" s="784"/>
      <c r="C14" s="286"/>
      <c r="D14" s="286"/>
      <c r="E14" s="286"/>
      <c r="F14" s="71"/>
      <c r="G14" s="71"/>
      <c r="H14" s="201"/>
      <c r="I14" s="202"/>
      <c r="J14" s="201"/>
      <c r="K14" s="202"/>
      <c r="L14" s="201"/>
      <c r="M14" s="202"/>
      <c r="N14" s="201"/>
      <c r="O14" s="202"/>
      <c r="P14" s="330"/>
      <c r="Q14" s="330"/>
      <c r="R14" s="71"/>
      <c r="S14" s="71"/>
      <c r="T14" s="71"/>
      <c r="U14" s="71"/>
    </row>
    <row r="15" spans="1:21" s="405" customFormat="1" ht="15.75" x14ac:dyDescent="0.25">
      <c r="A15" s="786"/>
      <c r="B15" s="784"/>
      <c r="C15" s="286"/>
      <c r="D15" s="286"/>
      <c r="E15" s="286"/>
      <c r="F15" s="71"/>
      <c r="G15" s="71"/>
      <c r="H15" s="201"/>
      <c r="I15" s="202"/>
      <c r="J15" s="201"/>
      <c r="K15" s="202"/>
      <c r="L15" s="201"/>
      <c r="M15" s="202"/>
      <c r="N15" s="201"/>
      <c r="O15" s="202"/>
      <c r="P15" s="330"/>
      <c r="Q15" s="330"/>
      <c r="R15" s="71"/>
      <c r="S15" s="71"/>
      <c r="T15" s="71"/>
      <c r="U15" s="71"/>
    </row>
    <row r="16" spans="1:21" s="405" customFormat="1" ht="15.75" x14ac:dyDescent="0.25">
      <c r="A16" s="786"/>
      <c r="B16" s="784"/>
      <c r="C16" s="286"/>
      <c r="D16" s="286"/>
      <c r="E16" s="286"/>
      <c r="F16" s="71"/>
      <c r="G16" s="71"/>
      <c r="H16" s="201"/>
      <c r="I16" s="202"/>
      <c r="J16" s="201"/>
      <c r="K16" s="202"/>
      <c r="L16" s="201"/>
      <c r="M16" s="202"/>
      <c r="N16" s="201"/>
      <c r="O16" s="202"/>
      <c r="P16" s="330"/>
      <c r="Q16" s="330"/>
      <c r="R16" s="71"/>
      <c r="S16" s="71"/>
      <c r="T16" s="71"/>
      <c r="U16" s="71"/>
    </row>
    <row r="17" spans="1:21" s="405" customFormat="1" ht="15.75" x14ac:dyDescent="0.25">
      <c r="A17" s="786"/>
      <c r="B17" s="784"/>
      <c r="C17" s="286"/>
      <c r="D17" s="286"/>
      <c r="E17" s="286"/>
      <c r="F17" s="71"/>
      <c r="G17" s="71"/>
      <c r="H17" s="201"/>
      <c r="I17" s="202"/>
      <c r="J17" s="201"/>
      <c r="K17" s="202"/>
      <c r="L17" s="201"/>
      <c r="M17" s="202"/>
      <c r="N17" s="201"/>
      <c r="O17" s="202"/>
      <c r="P17" s="330"/>
      <c r="Q17" s="330"/>
      <c r="R17" s="71"/>
      <c r="S17" s="71"/>
      <c r="T17" s="71"/>
      <c r="U17" s="71"/>
    </row>
    <row r="18" spans="1:21" s="405" customFormat="1" ht="15.75" x14ac:dyDescent="0.25">
      <c r="A18" s="786"/>
      <c r="B18" s="784"/>
      <c r="C18" s="286"/>
      <c r="D18" s="286"/>
      <c r="E18" s="286"/>
      <c r="F18" s="71"/>
      <c r="G18" s="71"/>
      <c r="H18" s="201"/>
      <c r="I18" s="202"/>
      <c r="J18" s="201"/>
      <c r="K18" s="202"/>
      <c r="L18" s="201"/>
      <c r="M18" s="202"/>
      <c r="N18" s="201"/>
      <c r="O18" s="202"/>
      <c r="P18" s="330"/>
      <c r="Q18" s="330"/>
      <c r="R18" s="71"/>
      <c r="S18" s="71"/>
      <c r="T18" s="71"/>
      <c r="U18" s="71"/>
    </row>
    <row r="19" spans="1:21" s="405" customFormat="1" ht="15.75" x14ac:dyDescent="0.25">
      <c r="A19" s="786"/>
      <c r="B19" s="784"/>
      <c r="C19" s="286"/>
      <c r="D19" s="286"/>
      <c r="E19" s="286"/>
      <c r="F19" s="71"/>
      <c r="G19" s="71"/>
      <c r="H19" s="201"/>
      <c r="I19" s="202"/>
      <c r="J19" s="201"/>
      <c r="K19" s="202"/>
      <c r="L19" s="201"/>
      <c r="M19" s="202"/>
      <c r="N19" s="201"/>
      <c r="O19" s="202"/>
      <c r="P19" s="330"/>
      <c r="Q19" s="330"/>
      <c r="R19" s="71"/>
      <c r="S19" s="71"/>
      <c r="T19" s="71"/>
      <c r="U19" s="71"/>
    </row>
    <row r="20" spans="1:21" s="405" customFormat="1" ht="15.75" x14ac:dyDescent="0.25">
      <c r="A20" s="786"/>
      <c r="B20" s="784"/>
      <c r="C20" s="286"/>
      <c r="D20" s="286"/>
      <c r="E20" s="286"/>
      <c r="F20" s="71"/>
      <c r="G20" s="71"/>
      <c r="H20" s="201"/>
      <c r="I20" s="202"/>
      <c r="J20" s="201"/>
      <c r="K20" s="202"/>
      <c r="L20" s="201"/>
      <c r="M20" s="202"/>
      <c r="N20" s="201"/>
      <c r="O20" s="202"/>
      <c r="P20" s="330"/>
      <c r="Q20" s="330"/>
      <c r="R20" s="71"/>
      <c r="S20" s="71"/>
      <c r="T20" s="71"/>
      <c r="U20" s="71"/>
    </row>
    <row r="21" spans="1:21" s="405" customFormat="1" ht="15.75" x14ac:dyDescent="0.25">
      <c r="A21" s="786"/>
      <c r="B21" s="784"/>
      <c r="C21" s="286"/>
      <c r="D21" s="286"/>
      <c r="E21" s="286"/>
      <c r="F21" s="71"/>
      <c r="G21" s="71"/>
      <c r="H21" s="201"/>
      <c r="I21" s="202"/>
      <c r="J21" s="201"/>
      <c r="K21" s="202"/>
      <c r="L21" s="201"/>
      <c r="M21" s="202"/>
      <c r="N21" s="201"/>
      <c r="O21" s="202"/>
      <c r="P21" s="330"/>
      <c r="Q21" s="330"/>
      <c r="R21" s="71"/>
      <c r="S21" s="71"/>
      <c r="T21" s="71"/>
      <c r="U21" s="71"/>
    </row>
    <row r="22" spans="1:21" s="405" customFormat="1" ht="15.75" x14ac:dyDescent="0.25">
      <c r="A22" s="786"/>
      <c r="B22" s="784"/>
      <c r="C22" s="286"/>
      <c r="D22" s="286"/>
      <c r="E22" s="286"/>
      <c r="F22" s="71"/>
      <c r="G22" s="71"/>
      <c r="H22" s="201"/>
      <c r="I22" s="202"/>
      <c r="J22" s="201"/>
      <c r="K22" s="202"/>
      <c r="L22" s="201"/>
      <c r="M22" s="202"/>
      <c r="N22" s="201"/>
      <c r="O22" s="202"/>
      <c r="P22" s="330"/>
      <c r="Q22" s="330"/>
      <c r="R22" s="71"/>
      <c r="S22" s="71"/>
      <c r="T22" s="71"/>
      <c r="U22" s="71"/>
    </row>
    <row r="23" spans="1:21" s="405" customFormat="1" ht="15.75" x14ac:dyDescent="0.25">
      <c r="A23" s="786"/>
      <c r="B23" s="784"/>
      <c r="C23" s="286"/>
      <c r="D23" s="286"/>
      <c r="E23" s="286"/>
      <c r="F23" s="71"/>
      <c r="G23" s="71"/>
      <c r="H23" s="201"/>
      <c r="I23" s="202"/>
      <c r="J23" s="201"/>
      <c r="K23" s="202"/>
      <c r="L23" s="201"/>
      <c r="M23" s="202"/>
      <c r="N23" s="201"/>
      <c r="O23" s="202"/>
      <c r="P23" s="330"/>
      <c r="Q23" s="330"/>
      <c r="R23" s="71"/>
      <c r="S23" s="71"/>
      <c r="T23" s="71"/>
      <c r="U23" s="71"/>
    </row>
    <row r="24" spans="1:21" s="405" customFormat="1" ht="15.75" x14ac:dyDescent="0.25">
      <c r="A24" s="786"/>
      <c r="B24" s="784"/>
      <c r="C24" s="286"/>
      <c r="D24" s="286"/>
      <c r="E24" s="286"/>
      <c r="F24" s="71"/>
      <c r="G24" s="71"/>
      <c r="H24" s="201"/>
      <c r="I24" s="202"/>
      <c r="J24" s="201"/>
      <c r="K24" s="202"/>
      <c r="L24" s="201"/>
      <c r="M24" s="202"/>
      <c r="N24" s="201"/>
      <c r="O24" s="202"/>
      <c r="P24" s="330"/>
      <c r="Q24" s="330"/>
      <c r="R24" s="71"/>
      <c r="S24" s="71"/>
      <c r="T24" s="71"/>
      <c r="U24" s="71"/>
    </row>
    <row r="25" spans="1:21" s="405" customFormat="1" ht="15.75" x14ac:dyDescent="0.25">
      <c r="A25" s="786"/>
      <c r="B25" s="784"/>
      <c r="C25" s="286"/>
      <c r="D25" s="286"/>
      <c r="E25" s="286"/>
      <c r="F25" s="71"/>
      <c r="G25" s="71"/>
      <c r="H25" s="201"/>
      <c r="I25" s="202"/>
      <c r="J25" s="201"/>
      <c r="K25" s="202"/>
      <c r="L25" s="201"/>
      <c r="M25" s="202"/>
      <c r="N25" s="201"/>
      <c r="O25" s="202"/>
      <c r="P25" s="330"/>
      <c r="Q25" s="330"/>
      <c r="R25" s="71"/>
      <c r="S25" s="71"/>
      <c r="T25" s="71"/>
      <c r="U25" s="71"/>
    </row>
    <row r="26" spans="1:21" s="405" customFormat="1" ht="15.75" x14ac:dyDescent="0.25">
      <c r="A26" s="786"/>
      <c r="B26" s="784"/>
      <c r="C26" s="286"/>
      <c r="D26" s="286"/>
      <c r="E26" s="286"/>
      <c r="F26" s="71"/>
      <c r="G26" s="71"/>
      <c r="H26" s="201"/>
      <c r="I26" s="202"/>
      <c r="J26" s="201"/>
      <c r="K26" s="202"/>
      <c r="L26" s="201"/>
      <c r="M26" s="202"/>
      <c r="N26" s="201"/>
      <c r="O26" s="202"/>
      <c r="P26" s="330"/>
      <c r="Q26" s="330"/>
      <c r="R26" s="71"/>
      <c r="S26" s="71"/>
      <c r="T26" s="71"/>
      <c r="U26" s="71"/>
    </row>
    <row r="27" spans="1:21" ht="15.75" x14ac:dyDescent="0.25">
      <c r="A27" s="786"/>
      <c r="B27" s="784"/>
      <c r="C27" s="286"/>
      <c r="D27" s="286"/>
      <c r="E27" s="286"/>
      <c r="F27" s="71"/>
      <c r="G27" s="71"/>
      <c r="H27" s="201"/>
      <c r="I27" s="202"/>
      <c r="J27" s="201"/>
      <c r="K27" s="202"/>
      <c r="L27" s="201"/>
      <c r="M27" s="202"/>
      <c r="N27" s="201"/>
      <c r="O27" s="202"/>
      <c r="P27" s="330">
        <f>H27+J27+L27+N27</f>
        <v>0</v>
      </c>
      <c r="Q27" s="330">
        <f>I27+K27+M27+O27</f>
        <v>0</v>
      </c>
      <c r="R27" s="71"/>
      <c r="S27" s="71"/>
      <c r="T27" s="71"/>
      <c r="U27" s="71"/>
    </row>
    <row r="28" spans="1:21" s="405" customFormat="1" ht="15.75" x14ac:dyDescent="0.25">
      <c r="A28" s="786"/>
      <c r="B28" s="784"/>
      <c r="C28" s="286"/>
      <c r="D28" s="286"/>
      <c r="E28" s="286"/>
      <c r="F28" s="71"/>
      <c r="G28" s="71"/>
      <c r="H28" s="201"/>
      <c r="I28" s="202"/>
      <c r="J28" s="201"/>
      <c r="K28" s="202"/>
      <c r="L28" s="201"/>
      <c r="M28" s="202"/>
      <c r="N28" s="201"/>
      <c r="O28" s="202"/>
      <c r="P28" s="330"/>
      <c r="Q28" s="330"/>
      <c r="R28" s="71"/>
      <c r="S28" s="71"/>
      <c r="T28" s="71"/>
      <c r="U28" s="71"/>
    </row>
    <row r="29" spans="1:21" s="405" customFormat="1" ht="15.75" x14ac:dyDescent="0.25">
      <c r="A29" s="786"/>
      <c r="B29" s="784"/>
      <c r="C29" s="286"/>
      <c r="D29" s="286"/>
      <c r="E29" s="286"/>
      <c r="F29" s="71"/>
      <c r="G29" s="71"/>
      <c r="H29" s="201"/>
      <c r="I29" s="202"/>
      <c r="J29" s="201"/>
      <c r="K29" s="202"/>
      <c r="L29" s="201"/>
      <c r="M29" s="202"/>
      <c r="N29" s="201"/>
      <c r="O29" s="202"/>
      <c r="P29" s="330"/>
      <c r="Q29" s="330"/>
      <c r="R29" s="71"/>
      <c r="S29" s="71"/>
      <c r="T29" s="71"/>
      <c r="U29" s="71"/>
    </row>
    <row r="30" spans="1:21" ht="15.75" x14ac:dyDescent="0.25">
      <c r="A30" s="786"/>
      <c r="B30" s="784"/>
      <c r="C30" s="286"/>
      <c r="D30" s="286"/>
      <c r="E30" s="286"/>
      <c r="F30" s="71"/>
      <c r="G30" s="71"/>
      <c r="H30" s="201"/>
      <c r="I30" s="202"/>
      <c r="J30" s="201"/>
      <c r="K30" s="202"/>
      <c r="L30" s="201"/>
      <c r="M30" s="202"/>
      <c r="N30" s="201"/>
      <c r="O30" s="202"/>
      <c r="P30" s="330">
        <f t="shared" ref="P30:Q35" si="1">H30+J30+L30+N30</f>
        <v>0</v>
      </c>
      <c r="Q30" s="330">
        <f t="shared" si="1"/>
        <v>0</v>
      </c>
      <c r="R30" s="71"/>
      <c r="S30" s="71"/>
      <c r="T30" s="71"/>
      <c r="U30" s="71"/>
    </row>
    <row r="31" spans="1:21" ht="15.75" x14ac:dyDescent="0.25">
      <c r="A31" s="787" t="s">
        <v>1372</v>
      </c>
      <c r="B31" s="781" t="s">
        <v>1374</v>
      </c>
      <c r="C31" s="306"/>
      <c r="D31" s="306"/>
      <c r="E31" s="286"/>
      <c r="F31" s="71"/>
      <c r="G31" s="71"/>
      <c r="H31" s="71"/>
      <c r="I31" s="307"/>
      <c r="J31" s="71"/>
      <c r="K31" s="71"/>
      <c r="L31" s="71"/>
      <c r="M31" s="307"/>
      <c r="N31" s="71"/>
      <c r="O31" s="71"/>
      <c r="P31" s="330">
        <f t="shared" si="1"/>
        <v>0</v>
      </c>
      <c r="Q31" s="330">
        <f t="shared" si="1"/>
        <v>0</v>
      </c>
      <c r="R31" s="71"/>
      <c r="S31" s="71"/>
      <c r="T31" s="71"/>
      <c r="U31" s="71"/>
    </row>
    <row r="32" spans="1:21" ht="15.75" x14ac:dyDescent="0.25">
      <c r="A32" s="788"/>
      <c r="B32" s="782"/>
      <c r="C32" s="306"/>
      <c r="D32" s="306"/>
      <c r="E32" s="286"/>
      <c r="F32" s="71"/>
      <c r="G32" s="71"/>
      <c r="H32" s="71"/>
      <c r="I32" s="307"/>
      <c r="J32" s="71"/>
      <c r="K32" s="71"/>
      <c r="L32" s="71"/>
      <c r="M32" s="307"/>
      <c r="N32" s="71"/>
      <c r="O32" s="71"/>
      <c r="P32" s="330">
        <f t="shared" si="1"/>
        <v>0</v>
      </c>
      <c r="Q32" s="330">
        <f t="shared" si="1"/>
        <v>0</v>
      </c>
      <c r="R32" s="71"/>
      <c r="S32" s="71"/>
      <c r="T32" s="71"/>
      <c r="U32" s="71"/>
    </row>
    <row r="33" spans="1:21" ht="15.75" x14ac:dyDescent="0.25">
      <c r="A33" s="788"/>
      <c r="B33" s="782"/>
      <c r="C33" s="306"/>
      <c r="D33" s="306"/>
      <c r="E33" s="286"/>
      <c r="F33" s="71"/>
      <c r="G33" s="71"/>
      <c r="H33" s="71"/>
      <c r="I33" s="307"/>
      <c r="J33" s="71"/>
      <c r="K33" s="71"/>
      <c r="L33" s="71"/>
      <c r="M33" s="307"/>
      <c r="N33" s="71"/>
      <c r="O33" s="71"/>
      <c r="P33" s="330">
        <f t="shared" si="1"/>
        <v>0</v>
      </c>
      <c r="Q33" s="330">
        <f t="shared" si="1"/>
        <v>0</v>
      </c>
      <c r="R33" s="71"/>
      <c r="S33" s="71"/>
      <c r="T33" s="71"/>
      <c r="U33" s="71"/>
    </row>
    <row r="34" spans="1:21" ht="15.75" x14ac:dyDescent="0.25">
      <c r="A34" s="788"/>
      <c r="B34" s="782"/>
      <c r="C34" s="306"/>
      <c r="D34" s="306"/>
      <c r="E34" s="286"/>
      <c r="F34" s="71"/>
      <c r="G34" s="71"/>
      <c r="H34" s="71"/>
      <c r="I34" s="307"/>
      <c r="J34" s="71"/>
      <c r="K34" s="71"/>
      <c r="L34" s="71"/>
      <c r="M34" s="307"/>
      <c r="N34" s="71"/>
      <c r="O34" s="71"/>
      <c r="P34" s="330">
        <f t="shared" si="1"/>
        <v>0</v>
      </c>
      <c r="Q34" s="330">
        <f t="shared" si="1"/>
        <v>0</v>
      </c>
      <c r="R34" s="71"/>
      <c r="S34" s="71"/>
      <c r="T34" s="71"/>
      <c r="U34" s="71"/>
    </row>
    <row r="35" spans="1:21" ht="15.75" x14ac:dyDescent="0.25">
      <c r="A35" s="788"/>
      <c r="B35" s="782"/>
      <c r="C35" s="306"/>
      <c r="D35" s="306"/>
      <c r="E35" s="286"/>
      <c r="F35" s="71"/>
      <c r="G35" s="71"/>
      <c r="H35" s="71"/>
      <c r="I35" s="307"/>
      <c r="J35" s="71"/>
      <c r="K35" s="71"/>
      <c r="L35" s="71"/>
      <c r="M35" s="307"/>
      <c r="N35" s="71"/>
      <c r="O35" s="71"/>
      <c r="P35" s="330">
        <f t="shared" si="1"/>
        <v>0</v>
      </c>
      <c r="Q35" s="330">
        <f t="shared" si="1"/>
        <v>0</v>
      </c>
      <c r="R35" s="71"/>
      <c r="S35" s="71"/>
      <c r="T35" s="71"/>
      <c r="U35" s="71"/>
    </row>
    <row r="36" spans="1:21" ht="15.6" customHeight="1" x14ac:dyDescent="0.25">
      <c r="A36" s="268"/>
      <c r="B36" s="269"/>
      <c r="C36" s="268" t="s">
        <v>1350</v>
      </c>
      <c r="D36" s="269"/>
      <c r="E36" s="269"/>
      <c r="F36" s="269"/>
      <c r="G36" s="270"/>
      <c r="H36" s="226">
        <f t="shared" ref="H36:Q36" si="2">SUM(H9:H35)</f>
        <v>0</v>
      </c>
      <c r="I36" s="226">
        <f t="shared" si="2"/>
        <v>0</v>
      </c>
      <c r="J36" s="226">
        <f t="shared" si="2"/>
        <v>0</v>
      </c>
      <c r="K36" s="226">
        <f t="shared" si="2"/>
        <v>0</v>
      </c>
      <c r="L36" s="226">
        <f t="shared" si="2"/>
        <v>0</v>
      </c>
      <c r="M36" s="226">
        <f t="shared" si="2"/>
        <v>0</v>
      </c>
      <c r="N36" s="226">
        <f t="shared" si="2"/>
        <v>0</v>
      </c>
      <c r="O36" s="226">
        <f t="shared" si="2"/>
        <v>0</v>
      </c>
      <c r="P36" s="226">
        <f t="shared" si="2"/>
        <v>0</v>
      </c>
      <c r="Q36" s="226">
        <f t="shared" si="2"/>
        <v>0</v>
      </c>
      <c r="R36" s="203"/>
      <c r="S36" s="203"/>
      <c r="T36" s="203"/>
      <c r="U36" s="204"/>
    </row>
    <row r="37" spans="1:21" x14ac:dyDescent="0.25">
      <c r="F37" s="84"/>
    </row>
    <row r="38" spans="1:21" x14ac:dyDescent="0.25">
      <c r="F38" s="84"/>
    </row>
    <row r="39" spans="1:21" x14ac:dyDescent="0.25">
      <c r="C39" s="151"/>
      <c r="F39" s="84"/>
    </row>
    <row r="40" spans="1:21" x14ac:dyDescent="0.25">
      <c r="C40" s="440"/>
      <c r="F40" s="84"/>
    </row>
    <row r="41" spans="1:21" x14ac:dyDescent="0.25">
      <c r="C41" s="151"/>
      <c r="F41" s="84"/>
    </row>
    <row r="42" spans="1:21" x14ac:dyDescent="0.25">
      <c r="F42" s="84"/>
    </row>
    <row r="43" spans="1:21" x14ac:dyDescent="0.25">
      <c r="F43" s="84"/>
    </row>
    <row r="44" spans="1:21" x14ac:dyDescent="0.25">
      <c r="F44" s="84"/>
    </row>
    <row r="45" spans="1:21" x14ac:dyDescent="0.25">
      <c r="F45" s="84"/>
    </row>
    <row r="46" spans="1:21" x14ac:dyDescent="0.25">
      <c r="F46" s="84"/>
    </row>
    <row r="47" spans="1:21" x14ac:dyDescent="0.25">
      <c r="F47" s="84"/>
    </row>
    <row r="48" spans="1:21" x14ac:dyDescent="0.25">
      <c r="F48" s="84"/>
    </row>
    <row r="49" spans="6:6" x14ac:dyDescent="0.25">
      <c r="F49" s="84"/>
    </row>
    <row r="50" spans="6:6" x14ac:dyDescent="0.25">
      <c r="F50" s="84"/>
    </row>
    <row r="51" spans="6:6" x14ac:dyDescent="0.25">
      <c r="F51" s="84"/>
    </row>
    <row r="52" spans="6:6" x14ac:dyDescent="0.25">
      <c r="F52" s="84"/>
    </row>
    <row r="53" spans="6:6" x14ac:dyDescent="0.25">
      <c r="F53" s="84"/>
    </row>
    <row r="54" spans="6:6" x14ac:dyDescent="0.25">
      <c r="F54" s="84"/>
    </row>
    <row r="55" spans="6:6" x14ac:dyDescent="0.25">
      <c r="F55" s="84"/>
    </row>
    <row r="56" spans="6:6" x14ac:dyDescent="0.25">
      <c r="F56" s="84"/>
    </row>
    <row r="57" spans="6:6" x14ac:dyDescent="0.25">
      <c r="F57" s="84"/>
    </row>
    <row r="58" spans="6:6" x14ac:dyDescent="0.25">
      <c r="F58" s="84"/>
    </row>
    <row r="59" spans="6:6" x14ac:dyDescent="0.25">
      <c r="F59" s="84"/>
    </row>
    <row r="60" spans="6:6" x14ac:dyDescent="0.25">
      <c r="F60" s="84"/>
    </row>
    <row r="61" spans="6:6" x14ac:dyDescent="0.25">
      <c r="F61" s="84"/>
    </row>
    <row r="62" spans="6:6" x14ac:dyDescent="0.25">
      <c r="F62" s="84"/>
    </row>
    <row r="63" spans="6:6" x14ac:dyDescent="0.25">
      <c r="F63" s="84"/>
    </row>
    <row r="64" spans="6:6" x14ac:dyDescent="0.25">
      <c r="F64" s="84"/>
    </row>
    <row r="65" spans="6:6" x14ac:dyDescent="0.25">
      <c r="F65" s="84"/>
    </row>
    <row r="66" spans="6:6" x14ac:dyDescent="0.25">
      <c r="F66" s="84"/>
    </row>
    <row r="67" spans="6:6" x14ac:dyDescent="0.25">
      <c r="F67" s="84"/>
    </row>
    <row r="68" spans="6:6" x14ac:dyDescent="0.25">
      <c r="F68" s="84"/>
    </row>
    <row r="69" spans="6:6" x14ac:dyDescent="0.25">
      <c r="F69" s="84"/>
    </row>
    <row r="70" spans="6:6" x14ac:dyDescent="0.25">
      <c r="F70" s="84"/>
    </row>
    <row r="71" spans="6:6" x14ac:dyDescent="0.25">
      <c r="F71" s="84"/>
    </row>
    <row r="72" spans="6:6" x14ac:dyDescent="0.25">
      <c r="F72" s="84"/>
    </row>
    <row r="73" spans="6:6" x14ac:dyDescent="0.25">
      <c r="F73" s="84"/>
    </row>
    <row r="74" spans="6:6" x14ac:dyDescent="0.25">
      <c r="F74" s="84"/>
    </row>
    <row r="75" spans="6:6" x14ac:dyDescent="0.25">
      <c r="F75" s="84"/>
    </row>
    <row r="76" spans="6:6" x14ac:dyDescent="0.25">
      <c r="F76" s="84"/>
    </row>
    <row r="77" spans="6:6" x14ac:dyDescent="0.25">
      <c r="F77" s="84"/>
    </row>
    <row r="78" spans="6:6" x14ac:dyDescent="0.25">
      <c r="F78" s="84"/>
    </row>
    <row r="79" spans="6:6" x14ac:dyDescent="0.25">
      <c r="F79" s="84"/>
    </row>
    <row r="80" spans="6:6" x14ac:dyDescent="0.25">
      <c r="F80" s="84"/>
    </row>
    <row r="81" spans="6:6" x14ac:dyDescent="0.25">
      <c r="F81" s="84"/>
    </row>
    <row r="82" spans="6:6" x14ac:dyDescent="0.25">
      <c r="F82" s="84"/>
    </row>
    <row r="83" spans="6:6" x14ac:dyDescent="0.25">
      <c r="F83" s="84"/>
    </row>
    <row r="84" spans="6:6" x14ac:dyDescent="0.25">
      <c r="F84" s="84"/>
    </row>
    <row r="85" spans="6:6" x14ac:dyDescent="0.25">
      <c r="F85" s="84"/>
    </row>
    <row r="86" spans="6:6" x14ac:dyDescent="0.25">
      <c r="F86" s="84"/>
    </row>
    <row r="87" spans="6:6" x14ac:dyDescent="0.25">
      <c r="F87" s="84"/>
    </row>
    <row r="88" spans="6:6" x14ac:dyDescent="0.25">
      <c r="F88" s="84"/>
    </row>
    <row r="89" spans="6:6" x14ac:dyDescent="0.25">
      <c r="F89" s="84"/>
    </row>
    <row r="90" spans="6:6" x14ac:dyDescent="0.25">
      <c r="F90" s="84"/>
    </row>
    <row r="91" spans="6:6" x14ac:dyDescent="0.25">
      <c r="F91" s="84"/>
    </row>
    <row r="92" spans="6:6" x14ac:dyDescent="0.25">
      <c r="F92" s="84"/>
    </row>
    <row r="93" spans="6:6" x14ac:dyDescent="0.25">
      <c r="F93" s="84"/>
    </row>
    <row r="94" spans="6:6" x14ac:dyDescent="0.25">
      <c r="F94" s="84"/>
    </row>
    <row r="95" spans="6:6" x14ac:dyDescent="0.25">
      <c r="F95" s="84"/>
    </row>
    <row r="96" spans="6:6" x14ac:dyDescent="0.25">
      <c r="F96" s="84"/>
    </row>
    <row r="97" spans="6:6" x14ac:dyDescent="0.25">
      <c r="F97" s="84"/>
    </row>
    <row r="98" spans="6:6" x14ac:dyDescent="0.25">
      <c r="F98" s="84"/>
    </row>
    <row r="99" spans="6:6" x14ac:dyDescent="0.25">
      <c r="F99" s="84"/>
    </row>
  </sheetData>
  <mergeCells count="25">
    <mergeCell ref="G1:K1"/>
    <mergeCell ref="A2:U2"/>
    <mergeCell ref="A3:U3"/>
    <mergeCell ref="A4:C4"/>
    <mergeCell ref="J6:K6"/>
    <mergeCell ref="E5:E7"/>
    <mergeCell ref="G5:G7"/>
    <mergeCell ref="H5:O5"/>
    <mergeCell ref="D5:D7"/>
    <mergeCell ref="U5:U7"/>
    <mergeCell ref="R5:R7"/>
    <mergeCell ref="F5:F7"/>
    <mergeCell ref="T5:T7"/>
    <mergeCell ref="S5:S7"/>
    <mergeCell ref="H6:I6"/>
    <mergeCell ref="L6:M6"/>
    <mergeCell ref="N6:O6"/>
    <mergeCell ref="P5:Q6"/>
    <mergeCell ref="B31:B35"/>
    <mergeCell ref="B9:B30"/>
    <mergeCell ref="A9:A30"/>
    <mergeCell ref="A31:A35"/>
    <mergeCell ref="C5:C7"/>
    <mergeCell ref="A5:A7"/>
    <mergeCell ref="B5:B7"/>
  </mergeCells>
  <conditionalFormatting sqref="F9:F35">
    <cfRule type="duplicateValues" dxfId="0" priority="21"/>
  </conditionalFormatting>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31:C35">
      <formula1>$C$1</formula1>
    </dataValidation>
    <dataValidation type="list" allowBlank="1" showInputMessage="1" showErrorMessage="1" sqref="C9:C30">
      <formula1>$B$1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zoomScale="70" zoomScaleNormal="70" workbookViewId="0">
      <pane ySplit="6" topLeftCell="A7" activePane="bottomLeft" state="frozen"/>
      <selection activeCell="O6" sqref="O6"/>
      <selection pane="bottomLeft" activeCell="C13" sqref="C13"/>
    </sheetView>
  </sheetViews>
  <sheetFormatPr baseColWidth="10" defaultColWidth="11.42578125" defaultRowHeight="15" x14ac:dyDescent="0.25"/>
  <cols>
    <col min="1" max="1" width="40" customWidth="1"/>
    <col min="2" max="2" width="21.7109375" customWidth="1"/>
    <col min="3" max="3" width="30.5703125" customWidth="1"/>
    <col min="4" max="4" width="30.5703125" style="404" customWidth="1"/>
    <col min="5" max="7" width="27.42578125" customWidth="1"/>
    <col min="8" max="8" width="15.28515625" customWidth="1"/>
    <col min="9" max="9" width="12.140625" style="228" bestFit="1" customWidth="1"/>
    <col min="10" max="10" width="15.28515625" customWidth="1"/>
    <col min="11" max="11" width="18.85546875" style="228" customWidth="1"/>
    <col min="13" max="13" width="13.7109375" style="228" bestFit="1" customWidth="1"/>
    <col min="15" max="15" width="13.7109375" style="228" bestFit="1" customWidth="1"/>
    <col min="16" max="16" width="15.28515625" customWidth="1"/>
    <col min="17" max="17" width="18.28515625" style="228" customWidth="1"/>
    <col min="18" max="18" width="14.140625" hidden="1" customWidth="1"/>
    <col min="19" max="21" width="14.140625" customWidth="1"/>
    <col min="22" max="22" width="17" customWidth="1"/>
  </cols>
  <sheetData>
    <row r="1" spans="1:22" ht="18.75" x14ac:dyDescent="0.25">
      <c r="B1" s="261"/>
      <c r="C1" s="445" t="s">
        <v>1532</v>
      </c>
      <c r="D1" s="261"/>
      <c r="E1" s="261"/>
      <c r="F1" s="261"/>
      <c r="G1" s="261"/>
      <c r="H1" s="261" t="s">
        <v>476</v>
      </c>
      <c r="J1" s="261"/>
      <c r="K1" s="261"/>
      <c r="L1" s="261"/>
      <c r="M1" s="261"/>
      <c r="N1" s="261"/>
      <c r="O1" s="261"/>
      <c r="P1" s="261"/>
      <c r="Q1" s="261"/>
      <c r="R1" s="261"/>
      <c r="S1" s="261"/>
      <c r="T1" s="261"/>
      <c r="U1" s="261"/>
      <c r="V1" s="261"/>
    </row>
    <row r="2" spans="1:22" ht="18.75" x14ac:dyDescent="0.25">
      <c r="A2" s="281" t="s">
        <v>1346</v>
      </c>
      <c r="B2" s="261"/>
      <c r="C2" s="261"/>
      <c r="D2" s="261"/>
      <c r="E2" s="261"/>
      <c r="F2" s="261"/>
      <c r="G2" s="261"/>
      <c r="H2" s="261"/>
      <c r="J2" s="261"/>
      <c r="K2" s="261"/>
      <c r="L2" s="261"/>
      <c r="M2" s="261"/>
      <c r="N2" s="261"/>
      <c r="O2" s="261"/>
      <c r="P2" s="261"/>
      <c r="Q2" s="261"/>
      <c r="R2" s="261"/>
      <c r="S2" s="261"/>
      <c r="T2" s="261"/>
      <c r="U2" s="261"/>
      <c r="V2" s="261"/>
    </row>
    <row r="3" spans="1:22" x14ac:dyDescent="0.25">
      <c r="A3" s="812" t="s">
        <v>1348</v>
      </c>
      <c r="B3" s="812"/>
      <c r="C3" s="812"/>
      <c r="D3" s="812"/>
      <c r="E3" s="812"/>
      <c r="F3" s="812"/>
      <c r="G3" s="812"/>
      <c r="H3" s="812"/>
      <c r="I3" s="812"/>
      <c r="J3" s="812"/>
      <c r="K3" s="812"/>
      <c r="L3" s="812"/>
      <c r="M3" s="812"/>
      <c r="N3" s="812"/>
      <c r="O3" s="812"/>
      <c r="P3" s="812"/>
      <c r="Q3" s="812"/>
      <c r="R3" s="812"/>
      <c r="S3" s="812"/>
      <c r="T3" s="812"/>
      <c r="U3" s="812"/>
      <c r="V3" s="812"/>
    </row>
    <row r="4" spans="1:22" ht="15" customHeight="1" x14ac:dyDescent="0.25">
      <c r="A4" s="814" t="s">
        <v>96</v>
      </c>
      <c r="B4" s="813" t="s">
        <v>110</v>
      </c>
      <c r="C4" s="819" t="s">
        <v>1495</v>
      </c>
      <c r="D4" s="819" t="s">
        <v>1496</v>
      </c>
      <c r="E4" s="819" t="s">
        <v>86</v>
      </c>
      <c r="F4" s="819" t="s">
        <v>391</v>
      </c>
      <c r="G4" s="819" t="s">
        <v>87</v>
      </c>
      <c r="H4" s="805" t="s">
        <v>99</v>
      </c>
      <c r="I4" s="807"/>
      <c r="J4" s="807"/>
      <c r="K4" s="807"/>
      <c r="L4" s="807"/>
      <c r="M4" s="807"/>
      <c r="N4" s="807"/>
      <c r="O4" s="806"/>
      <c r="P4" s="808" t="s">
        <v>100</v>
      </c>
      <c r="Q4" s="809"/>
      <c r="R4" s="813" t="s">
        <v>101</v>
      </c>
      <c r="S4" s="813" t="s">
        <v>102</v>
      </c>
      <c r="T4" s="813" t="s">
        <v>109</v>
      </c>
      <c r="U4" s="813" t="s">
        <v>108</v>
      </c>
      <c r="V4" s="816" t="s">
        <v>88</v>
      </c>
    </row>
    <row r="5" spans="1:22" ht="15" customHeight="1" x14ac:dyDescent="0.25">
      <c r="A5" s="814"/>
      <c r="B5" s="814"/>
      <c r="C5" s="820"/>
      <c r="D5" s="820"/>
      <c r="E5" s="820"/>
      <c r="F5" s="820"/>
      <c r="G5" s="820"/>
      <c r="H5" s="805" t="s">
        <v>103</v>
      </c>
      <c r="I5" s="806"/>
      <c r="J5" s="805" t="s">
        <v>104</v>
      </c>
      <c r="K5" s="806"/>
      <c r="L5" s="805" t="s">
        <v>105</v>
      </c>
      <c r="M5" s="806"/>
      <c r="N5" s="805" t="s">
        <v>106</v>
      </c>
      <c r="O5" s="806"/>
      <c r="P5" s="810"/>
      <c r="Q5" s="811"/>
      <c r="R5" s="814"/>
      <c r="S5" s="814"/>
      <c r="T5" s="814"/>
      <c r="U5" s="814"/>
      <c r="V5" s="817"/>
    </row>
    <row r="6" spans="1:22" ht="25.5" x14ac:dyDescent="0.25">
      <c r="A6" s="815"/>
      <c r="B6" s="815"/>
      <c r="C6" s="821"/>
      <c r="D6" s="821"/>
      <c r="E6" s="821"/>
      <c r="F6" s="821"/>
      <c r="G6" s="821"/>
      <c r="H6" s="380" t="s">
        <v>107</v>
      </c>
      <c r="I6" s="380" t="s">
        <v>12</v>
      </c>
      <c r="J6" s="380" t="s">
        <v>107</v>
      </c>
      <c r="K6" s="380" t="s">
        <v>12</v>
      </c>
      <c r="L6" s="380" t="s">
        <v>107</v>
      </c>
      <c r="M6" s="380" t="s">
        <v>12</v>
      </c>
      <c r="N6" s="380" t="s">
        <v>107</v>
      </c>
      <c r="O6" s="380" t="s">
        <v>12</v>
      </c>
      <c r="P6" s="380" t="s">
        <v>107</v>
      </c>
      <c r="Q6" s="380" t="s">
        <v>12</v>
      </c>
      <c r="R6" s="815"/>
      <c r="S6" s="815"/>
      <c r="T6" s="815"/>
      <c r="U6" s="815"/>
      <c r="V6" s="818"/>
    </row>
    <row r="7" spans="1:22" s="321" customFormat="1" ht="15.75" x14ac:dyDescent="0.25">
      <c r="A7" s="381"/>
      <c r="B7" s="382"/>
      <c r="C7" s="383"/>
      <c r="D7" s="383"/>
      <c r="E7" s="383"/>
      <c r="F7" s="384"/>
      <c r="G7" s="383"/>
      <c r="H7" s="385"/>
      <c r="I7" s="385"/>
      <c r="J7" s="385"/>
      <c r="K7" s="385"/>
      <c r="L7" s="385"/>
      <c r="M7" s="385"/>
      <c r="N7" s="385"/>
      <c r="O7" s="385"/>
      <c r="P7" s="385"/>
      <c r="Q7" s="385"/>
      <c r="R7" s="386"/>
      <c r="S7" s="386"/>
      <c r="T7" s="386"/>
      <c r="U7" s="386"/>
      <c r="V7" s="387"/>
    </row>
    <row r="8" spans="1:22" ht="15.75" x14ac:dyDescent="0.25">
      <c r="A8" s="802" t="s">
        <v>1379</v>
      </c>
      <c r="B8" s="802" t="s">
        <v>1380</v>
      </c>
      <c r="C8" s="287"/>
      <c r="D8" s="429"/>
      <c r="E8" s="287"/>
      <c r="F8" s="320"/>
      <c r="G8" s="235"/>
      <c r="H8" s="236"/>
      <c r="I8" s="225"/>
      <c r="J8" s="236"/>
      <c r="K8" s="225"/>
      <c r="L8" s="236"/>
      <c r="M8" s="225"/>
      <c r="N8" s="236"/>
      <c r="O8" s="225"/>
      <c r="P8" s="331">
        <f t="shared" ref="P8:P20" si="0">H8+J8+L8+N8</f>
        <v>0</v>
      </c>
      <c r="Q8" s="332">
        <f t="shared" ref="Q8:Q20" si="1">I8+K8+M8+O8</f>
        <v>0</v>
      </c>
      <c r="R8" s="235"/>
      <c r="S8" s="235"/>
      <c r="T8" s="235"/>
      <c r="U8" s="235"/>
      <c r="V8" s="235"/>
    </row>
    <row r="9" spans="1:22" ht="15.75" x14ac:dyDescent="0.25">
      <c r="A9" s="803"/>
      <c r="B9" s="803"/>
      <c r="C9" s="287"/>
      <c r="D9" s="429"/>
      <c r="E9" s="287"/>
      <c r="F9" s="320"/>
      <c r="G9" s="235"/>
      <c r="H9" s="236"/>
      <c r="I9" s="225"/>
      <c r="J9" s="236"/>
      <c r="K9" s="225"/>
      <c r="L9" s="236"/>
      <c r="M9" s="225"/>
      <c r="N9" s="236"/>
      <c r="O9" s="225"/>
      <c r="P9" s="331">
        <f t="shared" si="0"/>
        <v>0</v>
      </c>
      <c r="Q9" s="332">
        <f t="shared" si="1"/>
        <v>0</v>
      </c>
      <c r="R9" s="235"/>
      <c r="S9" s="235"/>
      <c r="T9" s="235"/>
      <c r="U9" s="235"/>
      <c r="V9" s="235"/>
    </row>
    <row r="10" spans="1:22" ht="15.75" x14ac:dyDescent="0.25">
      <c r="A10" s="803"/>
      <c r="B10" s="803"/>
      <c r="C10" s="287"/>
      <c r="D10" s="429"/>
      <c r="E10" s="287"/>
      <c r="F10" s="320"/>
      <c r="G10" s="235"/>
      <c r="H10" s="236"/>
      <c r="I10" s="225"/>
      <c r="J10" s="236"/>
      <c r="K10" s="225"/>
      <c r="L10" s="236"/>
      <c r="M10" s="225"/>
      <c r="N10" s="236"/>
      <c r="O10" s="225"/>
      <c r="P10" s="331">
        <f t="shared" si="0"/>
        <v>0</v>
      </c>
      <c r="Q10" s="332">
        <f t="shared" si="1"/>
        <v>0</v>
      </c>
      <c r="R10" s="235"/>
      <c r="S10" s="235"/>
      <c r="T10" s="235"/>
      <c r="U10" s="235"/>
      <c r="V10" s="235"/>
    </row>
    <row r="11" spans="1:22" ht="15.75" x14ac:dyDescent="0.25">
      <c r="A11" s="803"/>
      <c r="B11" s="803"/>
      <c r="C11" s="287"/>
      <c r="D11" s="429"/>
      <c r="E11" s="287"/>
      <c r="F11" s="320"/>
      <c r="G11" s="235"/>
      <c r="H11" s="236"/>
      <c r="I11" s="225"/>
      <c r="J11" s="236"/>
      <c r="K11" s="225"/>
      <c r="L11" s="236"/>
      <c r="M11" s="225"/>
      <c r="N11" s="236"/>
      <c r="O11" s="225"/>
      <c r="P11" s="331">
        <f t="shared" si="0"/>
        <v>0</v>
      </c>
      <c r="Q11" s="332">
        <f t="shared" si="1"/>
        <v>0</v>
      </c>
      <c r="R11" s="235"/>
      <c r="S11" s="235"/>
      <c r="T11" s="235"/>
      <c r="U11" s="235"/>
      <c r="V11" s="235"/>
    </row>
    <row r="12" spans="1:22" ht="15.75" x14ac:dyDescent="0.25">
      <c r="A12" s="803"/>
      <c r="B12" s="803"/>
      <c r="C12" s="287"/>
      <c r="D12" s="429"/>
      <c r="E12" s="287"/>
      <c r="F12" s="320"/>
      <c r="G12" s="235"/>
      <c r="H12" s="236"/>
      <c r="I12" s="225"/>
      <c r="J12" s="236"/>
      <c r="K12" s="225"/>
      <c r="L12" s="236"/>
      <c r="M12" s="225"/>
      <c r="N12" s="236"/>
      <c r="O12" s="225"/>
      <c r="P12" s="331">
        <f t="shared" si="0"/>
        <v>0</v>
      </c>
      <c r="Q12" s="332">
        <f t="shared" si="1"/>
        <v>0</v>
      </c>
      <c r="R12" s="235"/>
      <c r="S12" s="235"/>
      <c r="T12" s="235"/>
      <c r="U12" s="235"/>
      <c r="V12" s="235"/>
    </row>
    <row r="13" spans="1:22" ht="15.75" x14ac:dyDescent="0.25">
      <c r="A13" s="803"/>
      <c r="B13" s="803"/>
      <c r="C13" s="287"/>
      <c r="D13" s="429"/>
      <c r="E13" s="287"/>
      <c r="F13" s="320"/>
      <c r="G13" s="235"/>
      <c r="H13" s="236"/>
      <c r="I13" s="225"/>
      <c r="J13" s="236"/>
      <c r="K13" s="225"/>
      <c r="L13" s="236"/>
      <c r="M13" s="225"/>
      <c r="N13" s="236"/>
      <c r="O13" s="225"/>
      <c r="P13" s="331">
        <f t="shared" si="0"/>
        <v>0</v>
      </c>
      <c r="Q13" s="332">
        <f t="shared" si="1"/>
        <v>0</v>
      </c>
      <c r="R13" s="235"/>
      <c r="S13" s="235"/>
      <c r="T13" s="235"/>
      <c r="U13" s="235"/>
      <c r="V13" s="235"/>
    </row>
    <row r="14" spans="1:22" ht="15.75" x14ac:dyDescent="0.25">
      <c r="A14" s="803"/>
      <c r="B14" s="803"/>
      <c r="C14" s="287"/>
      <c r="D14" s="429"/>
      <c r="E14" s="287"/>
      <c r="F14" s="320"/>
      <c r="G14" s="235"/>
      <c r="H14" s="236"/>
      <c r="I14" s="225"/>
      <c r="J14" s="236"/>
      <c r="K14" s="225"/>
      <c r="L14" s="236"/>
      <c r="M14" s="225"/>
      <c r="N14" s="236"/>
      <c r="O14" s="225"/>
      <c r="P14" s="331">
        <f t="shared" si="0"/>
        <v>0</v>
      </c>
      <c r="Q14" s="332">
        <f t="shared" si="1"/>
        <v>0</v>
      </c>
      <c r="R14" s="235"/>
      <c r="S14" s="235"/>
      <c r="T14" s="235"/>
      <c r="U14" s="235"/>
      <c r="V14" s="235"/>
    </row>
    <row r="15" spans="1:22" ht="15.75" x14ac:dyDescent="0.25">
      <c r="A15" s="803"/>
      <c r="B15" s="803"/>
      <c r="C15" s="287"/>
      <c r="D15" s="429"/>
      <c r="E15" s="287"/>
      <c r="F15" s="320"/>
      <c r="G15" s="235"/>
      <c r="H15" s="236"/>
      <c r="I15" s="225"/>
      <c r="J15" s="236"/>
      <c r="K15" s="225"/>
      <c r="L15" s="236"/>
      <c r="M15" s="225"/>
      <c r="N15" s="236"/>
      <c r="O15" s="225"/>
      <c r="P15" s="331">
        <f t="shared" si="0"/>
        <v>0</v>
      </c>
      <c r="Q15" s="332">
        <f t="shared" si="1"/>
        <v>0</v>
      </c>
      <c r="R15" s="235"/>
      <c r="S15" s="235"/>
      <c r="T15" s="235"/>
      <c r="U15" s="235"/>
      <c r="V15" s="235"/>
    </row>
    <row r="16" spans="1:22" ht="15.75" x14ac:dyDescent="0.25">
      <c r="A16" s="803"/>
      <c r="B16" s="803"/>
      <c r="C16" s="287"/>
      <c r="D16" s="429"/>
      <c r="E16" s="287"/>
      <c r="F16" s="320"/>
      <c r="G16" s="235"/>
      <c r="H16" s="236"/>
      <c r="I16" s="225"/>
      <c r="J16" s="236"/>
      <c r="K16" s="225"/>
      <c r="L16" s="236"/>
      <c r="M16" s="225"/>
      <c r="N16" s="236"/>
      <c r="O16" s="225"/>
      <c r="P16" s="331">
        <f t="shared" si="0"/>
        <v>0</v>
      </c>
      <c r="Q16" s="332">
        <f t="shared" si="1"/>
        <v>0</v>
      </c>
      <c r="R16" s="235"/>
      <c r="S16" s="235"/>
      <c r="T16" s="235"/>
      <c r="U16" s="235"/>
      <c r="V16" s="235"/>
    </row>
    <row r="17" spans="1:22" ht="15.75" x14ac:dyDescent="0.25">
      <c r="A17" s="803"/>
      <c r="B17" s="803"/>
      <c r="C17" s="287"/>
      <c r="D17" s="429"/>
      <c r="E17" s="287"/>
      <c r="F17" s="320"/>
      <c r="G17" s="238"/>
      <c r="H17" s="238"/>
      <c r="I17" s="251"/>
      <c r="J17" s="238"/>
      <c r="K17" s="251"/>
      <c r="L17" s="238"/>
      <c r="M17" s="251"/>
      <c r="N17" s="238"/>
      <c r="O17" s="251"/>
      <c r="P17" s="338">
        <f t="shared" si="0"/>
        <v>0</v>
      </c>
      <c r="Q17" s="339">
        <f t="shared" si="1"/>
        <v>0</v>
      </c>
      <c r="R17" s="238"/>
      <c r="S17" s="238"/>
      <c r="T17" s="238"/>
      <c r="U17" s="238"/>
      <c r="V17" s="238"/>
    </row>
    <row r="18" spans="1:22" ht="15.75" x14ac:dyDescent="0.25">
      <c r="A18" s="803"/>
      <c r="B18" s="803"/>
      <c r="C18" s="287"/>
      <c r="D18" s="429"/>
      <c r="E18" s="287"/>
      <c r="F18" s="320"/>
      <c r="G18" s="235"/>
      <c r="H18" s="235"/>
      <c r="I18" s="225"/>
      <c r="J18" s="235"/>
      <c r="K18" s="225"/>
      <c r="L18" s="235"/>
      <c r="M18" s="225"/>
      <c r="N18" s="235"/>
      <c r="O18" s="225"/>
      <c r="P18" s="331">
        <f t="shared" si="0"/>
        <v>0</v>
      </c>
      <c r="Q18" s="332">
        <f t="shared" si="1"/>
        <v>0</v>
      </c>
      <c r="R18" s="252"/>
      <c r="S18" s="252"/>
      <c r="T18" s="252"/>
      <c r="U18" s="235"/>
      <c r="V18" s="253"/>
    </row>
    <row r="19" spans="1:22" ht="15.75" x14ac:dyDescent="0.25">
      <c r="A19" s="803"/>
      <c r="B19" s="803"/>
      <c r="C19" s="287"/>
      <c r="D19" s="429"/>
      <c r="E19" s="287"/>
      <c r="F19" s="320"/>
      <c r="G19" s="238"/>
      <c r="H19" s="238"/>
      <c r="I19" s="251"/>
      <c r="J19" s="238"/>
      <c r="K19" s="251"/>
      <c r="L19" s="238"/>
      <c r="M19" s="251"/>
      <c r="N19" s="238"/>
      <c r="O19" s="251"/>
      <c r="P19" s="338">
        <f t="shared" si="0"/>
        <v>0</v>
      </c>
      <c r="Q19" s="339">
        <f t="shared" si="1"/>
        <v>0</v>
      </c>
      <c r="R19" s="238"/>
      <c r="S19" s="238"/>
      <c r="T19" s="238"/>
      <c r="U19" s="238"/>
      <c r="V19" s="238"/>
    </row>
    <row r="20" spans="1:22" ht="15.75" x14ac:dyDescent="0.25">
      <c r="A20" s="804"/>
      <c r="B20" s="804"/>
      <c r="C20" s="287"/>
      <c r="D20" s="429"/>
      <c r="E20" s="287"/>
      <c r="F20" s="320"/>
      <c r="G20" s="235"/>
      <c r="H20" s="236"/>
      <c r="I20" s="225"/>
      <c r="J20" s="236"/>
      <c r="K20" s="225"/>
      <c r="L20" s="236"/>
      <c r="M20" s="225"/>
      <c r="N20" s="235"/>
      <c r="O20" s="225"/>
      <c r="P20" s="331">
        <f t="shared" si="0"/>
        <v>0</v>
      </c>
      <c r="Q20" s="332">
        <f t="shared" si="1"/>
        <v>0</v>
      </c>
      <c r="R20" s="235"/>
      <c r="S20" s="235"/>
      <c r="T20" s="235"/>
      <c r="U20" s="235"/>
      <c r="V20" s="235"/>
    </row>
    <row r="21" spans="1:22" ht="15.75" x14ac:dyDescent="0.25">
      <c r="A21" s="265"/>
      <c r="B21" s="266"/>
      <c r="C21" s="265" t="s">
        <v>1381</v>
      </c>
      <c r="D21" s="266"/>
      <c r="E21" s="266"/>
      <c r="F21" s="266"/>
      <c r="G21" s="267"/>
      <c r="H21" s="245">
        <f t="shared" ref="H21:Q21" si="2">SUM(H8:H20)</f>
        <v>0</v>
      </c>
      <c r="I21" s="254">
        <f t="shared" si="2"/>
        <v>0</v>
      </c>
      <c r="J21" s="245">
        <f t="shared" si="2"/>
        <v>0</v>
      </c>
      <c r="K21" s="254">
        <f t="shared" si="2"/>
        <v>0</v>
      </c>
      <c r="L21" s="245">
        <f t="shared" si="2"/>
        <v>0</v>
      </c>
      <c r="M21" s="254">
        <f t="shared" si="2"/>
        <v>0</v>
      </c>
      <c r="N21" s="245">
        <f t="shared" si="2"/>
        <v>0</v>
      </c>
      <c r="O21" s="254">
        <f t="shared" si="2"/>
        <v>0</v>
      </c>
      <c r="P21" s="254">
        <f t="shared" si="2"/>
        <v>0</v>
      </c>
      <c r="Q21" s="254">
        <f t="shared" si="2"/>
        <v>0</v>
      </c>
      <c r="R21" s="246"/>
      <c r="S21" s="246"/>
      <c r="T21" s="246"/>
      <c r="U21" s="246"/>
      <c r="V21" s="246"/>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7"/>
  <sheetViews>
    <sheetView showGridLines="0" topLeftCell="C1" zoomScale="70" zoomScaleNormal="70" workbookViewId="0">
      <pane ySplit="6" topLeftCell="A7" activePane="bottomLeft" state="frozen"/>
      <selection sqref="A1:V1"/>
      <selection pane="bottomLeft" activeCell="M14" sqref="M14"/>
    </sheetView>
  </sheetViews>
  <sheetFormatPr baseColWidth="10" defaultColWidth="12.5703125" defaultRowHeight="12" x14ac:dyDescent="0.25"/>
  <cols>
    <col min="1" max="1" width="28.85546875" style="242" customWidth="1"/>
    <col min="2" max="2" width="27.5703125" style="237" customWidth="1"/>
    <col min="3" max="3" width="30.7109375" style="237" customWidth="1"/>
    <col min="4" max="4" width="28.140625" style="237" customWidth="1"/>
    <col min="5" max="5" width="30" style="237" customWidth="1"/>
    <col min="6" max="6" width="25.5703125" style="243" customWidth="1"/>
    <col min="7" max="7" width="20.28515625" style="237" customWidth="1"/>
    <col min="8" max="8" width="17.7109375" style="237" customWidth="1"/>
    <col min="9" max="9" width="15.85546875" style="237" customWidth="1"/>
    <col min="10" max="10" width="15.28515625" style="237" customWidth="1"/>
    <col min="11" max="11" width="15.42578125" style="237" customWidth="1"/>
    <col min="12" max="12" width="15.28515625" style="237" customWidth="1"/>
    <col min="13" max="13" width="14.85546875" style="237" customWidth="1"/>
    <col min="14" max="14" width="15.28515625" style="237" customWidth="1"/>
    <col min="15" max="15" width="17.5703125" style="237" customWidth="1"/>
    <col min="16" max="16" width="15.28515625" style="334" customWidth="1"/>
    <col min="17" max="17" width="16.28515625" style="334" bestFit="1" customWidth="1"/>
    <col min="18" max="18" width="17.5703125" style="237" customWidth="1"/>
    <col min="19" max="19" width="16.28515625" style="237" customWidth="1"/>
    <col min="20" max="20" width="16.5703125" style="237" customWidth="1"/>
    <col min="21" max="21" width="19.5703125" style="237" customWidth="1"/>
    <col min="22" max="16384" width="12.5703125" style="237"/>
  </cols>
  <sheetData>
    <row r="1" spans="1:30" s="234" customFormat="1" ht="18" x14ac:dyDescent="0.25">
      <c r="A1" s="599"/>
      <c r="B1" s="600"/>
      <c r="C1" s="600"/>
      <c r="D1" s="600"/>
      <c r="E1" s="600"/>
      <c r="F1" s="600"/>
      <c r="G1" s="600"/>
      <c r="H1" s="837" t="s">
        <v>1378</v>
      </c>
      <c r="I1" s="837"/>
      <c r="J1" s="837"/>
      <c r="K1" s="601"/>
      <c r="L1" s="453" t="s">
        <v>1542</v>
      </c>
      <c r="M1" s="453" t="s">
        <v>1543</v>
      </c>
      <c r="N1" s="453" t="s">
        <v>1545</v>
      </c>
      <c r="O1" s="453" t="s">
        <v>1544</v>
      </c>
      <c r="P1" s="453" t="s">
        <v>1557</v>
      </c>
      <c r="Q1" s="453" t="s">
        <v>1546</v>
      </c>
      <c r="R1" s="453" t="s">
        <v>1547</v>
      </c>
      <c r="S1" s="453" t="s">
        <v>1548</v>
      </c>
      <c r="T1" s="453" t="s">
        <v>1549</v>
      </c>
      <c r="U1" s="453" t="s">
        <v>1550</v>
      </c>
      <c r="V1" s="453" t="s">
        <v>1551</v>
      </c>
      <c r="W1" s="453"/>
      <c r="X1" s="453" t="s">
        <v>1552</v>
      </c>
      <c r="Y1" s="453"/>
      <c r="Z1" s="453" t="s">
        <v>1553</v>
      </c>
      <c r="AA1" s="453"/>
      <c r="AB1" s="442" t="s">
        <v>1554</v>
      </c>
      <c r="AC1" s="442" t="s">
        <v>1555</v>
      </c>
      <c r="AD1" s="442" t="s">
        <v>1556</v>
      </c>
    </row>
    <row r="2" spans="1:30" s="234" customFormat="1" ht="15.75" x14ac:dyDescent="0.25">
      <c r="A2" s="470" t="s">
        <v>1341</v>
      </c>
      <c r="B2" s="602"/>
      <c r="C2" s="602"/>
      <c r="D2" s="602"/>
      <c r="E2" s="602"/>
      <c r="F2" s="602"/>
      <c r="G2" s="602"/>
      <c r="H2" s="602"/>
      <c r="I2" s="602"/>
      <c r="J2" s="602"/>
      <c r="K2" s="602"/>
      <c r="L2" s="602"/>
      <c r="M2" s="602"/>
      <c r="N2" s="602"/>
      <c r="O2" s="602"/>
      <c r="P2" s="603"/>
      <c r="Q2" s="603"/>
      <c r="R2" s="602"/>
      <c r="S2" s="602"/>
      <c r="T2" s="602"/>
      <c r="U2" s="602"/>
    </row>
    <row r="3" spans="1:30" s="234" customFormat="1" ht="42.75" customHeight="1" x14ac:dyDescent="0.25">
      <c r="A3" s="838" t="s">
        <v>1375</v>
      </c>
      <c r="B3" s="838"/>
      <c r="C3" s="838"/>
      <c r="D3" s="838"/>
      <c r="E3" s="838"/>
      <c r="F3" s="838"/>
      <c r="G3" s="838"/>
      <c r="H3" s="838"/>
      <c r="I3" s="838"/>
      <c r="J3" s="838"/>
      <c r="K3" s="838"/>
      <c r="L3" s="838"/>
      <c r="M3" s="838"/>
      <c r="N3" s="838"/>
      <c r="O3" s="838"/>
      <c r="P3" s="838"/>
      <c r="Q3" s="838"/>
      <c r="R3" s="838"/>
      <c r="S3" s="838"/>
      <c r="T3" s="838"/>
      <c r="U3" s="838"/>
    </row>
    <row r="4" spans="1:30" s="67" customFormat="1" ht="23.25" customHeight="1" x14ac:dyDescent="0.25">
      <c r="A4" s="823" t="s">
        <v>96</v>
      </c>
      <c r="B4" s="822" t="s">
        <v>1713</v>
      </c>
      <c r="C4" s="825" t="s">
        <v>1495</v>
      </c>
      <c r="D4" s="825" t="s">
        <v>1496</v>
      </c>
      <c r="E4" s="825" t="s">
        <v>86</v>
      </c>
      <c r="F4" s="825" t="s">
        <v>391</v>
      </c>
      <c r="G4" s="825" t="s">
        <v>87</v>
      </c>
      <c r="H4" s="839" t="s">
        <v>99</v>
      </c>
      <c r="I4" s="841"/>
      <c r="J4" s="841"/>
      <c r="K4" s="841"/>
      <c r="L4" s="841"/>
      <c r="M4" s="841"/>
      <c r="N4" s="841"/>
      <c r="O4" s="840"/>
      <c r="P4" s="842" t="s">
        <v>100</v>
      </c>
      <c r="Q4" s="843"/>
      <c r="R4" s="822" t="s">
        <v>102</v>
      </c>
      <c r="S4" s="822" t="s">
        <v>109</v>
      </c>
      <c r="T4" s="822" t="s">
        <v>108</v>
      </c>
      <c r="U4" s="825" t="s">
        <v>88</v>
      </c>
    </row>
    <row r="5" spans="1:30" s="67" customFormat="1" ht="15" customHeight="1" x14ac:dyDescent="0.25">
      <c r="A5" s="823"/>
      <c r="B5" s="823"/>
      <c r="C5" s="826"/>
      <c r="D5" s="826"/>
      <c r="E5" s="826"/>
      <c r="F5" s="826"/>
      <c r="G5" s="826"/>
      <c r="H5" s="839" t="s">
        <v>103</v>
      </c>
      <c r="I5" s="840"/>
      <c r="J5" s="839" t="s">
        <v>104</v>
      </c>
      <c r="K5" s="840"/>
      <c r="L5" s="839" t="s">
        <v>105</v>
      </c>
      <c r="M5" s="840"/>
      <c r="N5" s="839" t="s">
        <v>106</v>
      </c>
      <c r="O5" s="840"/>
      <c r="P5" s="844"/>
      <c r="Q5" s="845"/>
      <c r="R5" s="823"/>
      <c r="S5" s="823"/>
      <c r="T5" s="823"/>
      <c r="U5" s="826"/>
    </row>
    <row r="6" spans="1:30" s="67" customFormat="1" ht="33.75" customHeight="1" x14ac:dyDescent="0.25">
      <c r="A6" s="824"/>
      <c r="B6" s="824"/>
      <c r="C6" s="827"/>
      <c r="D6" s="827"/>
      <c r="E6" s="827"/>
      <c r="F6" s="827"/>
      <c r="G6" s="827"/>
      <c r="H6" s="604" t="s">
        <v>107</v>
      </c>
      <c r="I6" s="604" t="s">
        <v>12</v>
      </c>
      <c r="J6" s="604" t="s">
        <v>107</v>
      </c>
      <c r="K6" s="604" t="s">
        <v>12</v>
      </c>
      <c r="L6" s="604" t="s">
        <v>107</v>
      </c>
      <c r="M6" s="604" t="s">
        <v>12</v>
      </c>
      <c r="N6" s="604" t="s">
        <v>107</v>
      </c>
      <c r="O6" s="604" t="s">
        <v>12</v>
      </c>
      <c r="P6" s="604" t="s">
        <v>107</v>
      </c>
      <c r="Q6" s="604" t="s">
        <v>12</v>
      </c>
      <c r="R6" s="824"/>
      <c r="S6" s="824"/>
      <c r="T6" s="824"/>
      <c r="U6" s="827"/>
    </row>
    <row r="7" spans="1:30" s="67" customFormat="1" ht="15" x14ac:dyDescent="0.25">
      <c r="A7" s="605"/>
      <c r="B7" s="606"/>
      <c r="C7" s="491"/>
      <c r="D7" s="491"/>
      <c r="E7" s="491"/>
      <c r="F7" s="492"/>
      <c r="G7" s="491"/>
      <c r="H7" s="607"/>
      <c r="I7" s="607"/>
      <c r="J7" s="607"/>
      <c r="K7" s="607"/>
      <c r="L7" s="607"/>
      <c r="M7" s="607"/>
      <c r="N7" s="607"/>
      <c r="O7" s="607"/>
      <c r="P7" s="607"/>
      <c r="Q7" s="607"/>
      <c r="R7" s="608"/>
      <c r="S7" s="608"/>
      <c r="T7" s="608"/>
      <c r="U7" s="491"/>
    </row>
    <row r="8" spans="1:30" ht="171" hidden="1" customHeight="1" x14ac:dyDescent="0.25">
      <c r="A8" s="828" t="s">
        <v>1376</v>
      </c>
      <c r="B8" s="831" t="s">
        <v>1682</v>
      </c>
      <c r="C8" s="486"/>
      <c r="D8" s="486"/>
      <c r="E8" s="486"/>
      <c r="F8" s="465"/>
      <c r="G8" s="486"/>
      <c r="H8" s="469"/>
      <c r="I8" s="466"/>
      <c r="J8" s="465"/>
      <c r="K8" s="466"/>
      <c r="L8" s="465"/>
      <c r="M8" s="467"/>
      <c r="N8" s="465"/>
      <c r="O8" s="467"/>
      <c r="P8" s="468"/>
      <c r="Q8" s="467"/>
      <c r="R8" s="465"/>
      <c r="S8" s="465"/>
      <c r="T8" s="465"/>
      <c r="U8" s="465"/>
    </row>
    <row r="9" spans="1:30" ht="15" hidden="1" x14ac:dyDescent="0.25">
      <c r="A9" s="829"/>
      <c r="B9" s="832"/>
      <c r="C9" s="623"/>
      <c r="D9" s="465"/>
      <c r="E9" s="465"/>
      <c r="F9" s="477"/>
      <c r="G9" s="477"/>
      <c r="H9" s="471"/>
      <c r="I9" s="472"/>
      <c r="J9" s="471"/>
      <c r="K9" s="472"/>
      <c r="L9" s="471"/>
      <c r="M9" s="472"/>
      <c r="N9" s="473"/>
      <c r="O9" s="472"/>
      <c r="P9" s="473"/>
      <c r="Q9" s="337"/>
      <c r="R9" s="465"/>
      <c r="S9" s="465"/>
      <c r="T9" s="465"/>
      <c r="U9" s="485"/>
    </row>
    <row r="10" spans="1:30" ht="15" hidden="1" x14ac:dyDescent="0.25">
      <c r="A10" s="829"/>
      <c r="B10" s="832"/>
      <c r="C10" s="623"/>
      <c r="D10" s="308"/>
      <c r="E10" s="308"/>
      <c r="F10" s="308"/>
      <c r="G10" s="308"/>
      <c r="H10" s="610"/>
      <c r="I10" s="308"/>
      <c r="J10" s="310"/>
      <c r="K10" s="611"/>
      <c r="L10" s="308"/>
      <c r="M10" s="612"/>
      <c r="N10" s="310"/>
      <c r="O10" s="612"/>
      <c r="P10" s="335">
        <f t="shared" ref="P10:Q39" si="0">H10+J10+L10+N10</f>
        <v>0</v>
      </c>
      <c r="Q10" s="336">
        <f t="shared" ref="Q10:Q39" si="1">I10+K10+M10+O10</f>
        <v>0</v>
      </c>
      <c r="R10" s="308"/>
      <c r="S10" s="308"/>
      <c r="T10" s="308"/>
      <c r="U10" s="308"/>
    </row>
    <row r="11" spans="1:30" ht="15" hidden="1" x14ac:dyDescent="0.25">
      <c r="A11" s="829"/>
      <c r="B11" s="832"/>
      <c r="C11" s="623"/>
      <c r="D11" s="308"/>
      <c r="E11" s="308"/>
      <c r="F11" s="308"/>
      <c r="G11" s="308"/>
      <c r="H11" s="610"/>
      <c r="I11" s="308"/>
      <c r="J11" s="310"/>
      <c r="K11" s="611"/>
      <c r="L11" s="308"/>
      <c r="M11" s="612"/>
      <c r="N11" s="310"/>
      <c r="O11" s="612"/>
      <c r="P11" s="335">
        <f t="shared" si="0"/>
        <v>0</v>
      </c>
      <c r="Q11" s="336">
        <f t="shared" si="1"/>
        <v>0</v>
      </c>
      <c r="R11" s="308"/>
      <c r="S11" s="308"/>
      <c r="T11" s="308"/>
      <c r="U11" s="308"/>
    </row>
    <row r="12" spans="1:30" ht="15" hidden="1" x14ac:dyDescent="0.25">
      <c r="A12" s="829"/>
      <c r="B12" s="832"/>
      <c r="C12" s="623"/>
      <c r="D12" s="308"/>
      <c r="E12" s="308"/>
      <c r="F12" s="308"/>
      <c r="G12" s="308"/>
      <c r="H12" s="610"/>
      <c r="I12" s="308"/>
      <c r="J12" s="310"/>
      <c r="K12" s="611"/>
      <c r="L12" s="308"/>
      <c r="M12" s="612"/>
      <c r="N12" s="310"/>
      <c r="O12" s="612"/>
      <c r="P12" s="335">
        <f t="shared" si="0"/>
        <v>0</v>
      </c>
      <c r="Q12" s="336">
        <f t="shared" si="1"/>
        <v>0</v>
      </c>
      <c r="R12" s="308"/>
      <c r="S12" s="308"/>
      <c r="T12" s="308"/>
      <c r="U12" s="308"/>
    </row>
    <row r="13" spans="1:30" ht="15" hidden="1" x14ac:dyDescent="0.25">
      <c r="A13" s="829"/>
      <c r="B13" s="833"/>
      <c r="C13" s="623"/>
      <c r="D13" s="308"/>
      <c r="E13" s="308"/>
      <c r="F13" s="308"/>
      <c r="G13" s="308"/>
      <c r="H13" s="610"/>
      <c r="I13" s="308"/>
      <c r="J13" s="310"/>
      <c r="K13" s="611"/>
      <c r="L13" s="308"/>
      <c r="M13" s="612"/>
      <c r="N13" s="310"/>
      <c r="O13" s="612"/>
      <c r="P13" s="335">
        <f t="shared" si="0"/>
        <v>0</v>
      </c>
      <c r="Q13" s="336">
        <f t="shared" si="1"/>
        <v>0</v>
      </c>
      <c r="R13" s="308"/>
      <c r="S13" s="308"/>
      <c r="T13" s="308"/>
      <c r="U13" s="308"/>
    </row>
    <row r="14" spans="1:30" ht="189.75" customHeight="1" x14ac:dyDescent="0.25">
      <c r="A14" s="829"/>
      <c r="B14" s="828" t="s">
        <v>2187</v>
      </c>
      <c r="C14" s="549" t="s">
        <v>1546</v>
      </c>
      <c r="D14" s="549" t="s">
        <v>1693</v>
      </c>
      <c r="E14" s="549" t="s">
        <v>1694</v>
      </c>
      <c r="F14" s="550" t="s">
        <v>1695</v>
      </c>
      <c r="G14" s="549" t="s">
        <v>1696</v>
      </c>
      <c r="H14" s="539">
        <v>0</v>
      </c>
      <c r="I14" s="543">
        <v>0</v>
      </c>
      <c r="J14" s="539">
        <v>0</v>
      </c>
      <c r="K14" s="543">
        <v>0</v>
      </c>
      <c r="L14" s="539">
        <v>2</v>
      </c>
      <c r="M14" s="543">
        <v>0</v>
      </c>
      <c r="N14" s="539">
        <v>2</v>
      </c>
      <c r="O14" s="543">
        <v>0</v>
      </c>
      <c r="P14" s="539">
        <f t="shared" si="0"/>
        <v>4</v>
      </c>
      <c r="Q14" s="543">
        <f t="shared" si="1"/>
        <v>0</v>
      </c>
      <c r="R14" s="549" t="s">
        <v>2179</v>
      </c>
      <c r="S14" s="549" t="s">
        <v>2180</v>
      </c>
      <c r="T14" s="549" t="s">
        <v>1699</v>
      </c>
      <c r="U14" s="550" t="s">
        <v>1698</v>
      </c>
    </row>
    <row r="15" spans="1:30" ht="108" customHeight="1" x14ac:dyDescent="0.25">
      <c r="A15" s="829"/>
      <c r="B15" s="829"/>
      <c r="C15" s="835" t="s">
        <v>1547</v>
      </c>
      <c r="D15" s="549" t="s">
        <v>1700</v>
      </c>
      <c r="E15" s="549" t="s">
        <v>1701</v>
      </c>
      <c r="F15" s="550" t="s">
        <v>1702</v>
      </c>
      <c r="G15" s="549" t="s">
        <v>1703</v>
      </c>
      <c r="H15" s="539">
        <v>0</v>
      </c>
      <c r="I15" s="613">
        <v>0</v>
      </c>
      <c r="J15" s="539">
        <v>1</v>
      </c>
      <c r="K15" s="613">
        <v>0</v>
      </c>
      <c r="L15" s="539">
        <v>0</v>
      </c>
      <c r="M15" s="614">
        <v>0</v>
      </c>
      <c r="N15" s="539">
        <v>1</v>
      </c>
      <c r="O15" s="614">
        <v>0</v>
      </c>
      <c r="P15" s="539">
        <f t="shared" si="0"/>
        <v>2</v>
      </c>
      <c r="Q15" s="614">
        <f t="shared" si="1"/>
        <v>0</v>
      </c>
      <c r="R15" s="549" t="s">
        <v>1704</v>
      </c>
      <c r="S15" s="549" t="s">
        <v>2188</v>
      </c>
      <c r="T15" s="549" t="s">
        <v>1697</v>
      </c>
      <c r="U15" s="550" t="s">
        <v>1698</v>
      </c>
    </row>
    <row r="16" spans="1:30" ht="136.5" customHeight="1" x14ac:dyDescent="0.25">
      <c r="A16" s="829"/>
      <c r="B16" s="829"/>
      <c r="C16" s="836"/>
      <c r="D16" s="549" t="s">
        <v>1707</v>
      </c>
      <c r="E16" s="549" t="s">
        <v>2189</v>
      </c>
      <c r="F16" s="550" t="s">
        <v>1708</v>
      </c>
      <c r="G16" s="549" t="s">
        <v>1709</v>
      </c>
      <c r="H16" s="527">
        <v>0.25</v>
      </c>
      <c r="I16" s="704">
        <v>0</v>
      </c>
      <c r="J16" s="527">
        <v>0.25</v>
      </c>
      <c r="K16" s="704">
        <v>0</v>
      </c>
      <c r="L16" s="527">
        <v>0.25</v>
      </c>
      <c r="M16" s="704">
        <v>0</v>
      </c>
      <c r="N16" s="527">
        <v>0.25</v>
      </c>
      <c r="O16" s="704">
        <v>0</v>
      </c>
      <c r="P16" s="527">
        <f t="shared" si="0"/>
        <v>1</v>
      </c>
      <c r="Q16" s="704">
        <f t="shared" si="0"/>
        <v>0</v>
      </c>
      <c r="R16" s="550" t="s">
        <v>1710</v>
      </c>
      <c r="S16" s="550" t="s">
        <v>1711</v>
      </c>
      <c r="T16" s="550" t="s">
        <v>1712</v>
      </c>
      <c r="U16" s="550" t="s">
        <v>1698</v>
      </c>
    </row>
    <row r="17" spans="1:21" ht="15" hidden="1" x14ac:dyDescent="0.25">
      <c r="A17" s="829"/>
      <c r="B17" s="829"/>
      <c r="C17" s="308"/>
      <c r="D17" s="308"/>
      <c r="E17" s="308"/>
      <c r="F17" s="308"/>
      <c r="G17" s="615"/>
      <c r="H17" s="308"/>
      <c r="I17" s="308"/>
      <c r="J17" s="308"/>
      <c r="K17" s="308"/>
      <c r="L17" s="308"/>
      <c r="M17" s="612"/>
      <c r="N17" s="308"/>
      <c r="O17" s="612"/>
      <c r="P17" s="335">
        <f t="shared" si="0"/>
        <v>0</v>
      </c>
      <c r="Q17" s="336">
        <f t="shared" si="1"/>
        <v>0</v>
      </c>
      <c r="R17" s="615"/>
      <c r="S17" s="615"/>
      <c r="T17" s="615"/>
      <c r="U17" s="308"/>
    </row>
    <row r="18" spans="1:21" ht="15" hidden="1" x14ac:dyDescent="0.25">
      <c r="A18" s="829"/>
      <c r="B18" s="830"/>
      <c r="C18" s="308"/>
      <c r="D18" s="308"/>
      <c r="E18" s="308"/>
      <c r="F18" s="308"/>
      <c r="G18" s="308"/>
      <c r="H18" s="308"/>
      <c r="I18" s="309"/>
      <c r="J18" s="308"/>
      <c r="K18" s="309"/>
      <c r="L18" s="308"/>
      <c r="M18" s="612"/>
      <c r="N18" s="308"/>
      <c r="O18" s="612"/>
      <c r="P18" s="335">
        <f t="shared" si="0"/>
        <v>0</v>
      </c>
      <c r="Q18" s="336">
        <f t="shared" si="1"/>
        <v>0</v>
      </c>
      <c r="R18" s="308"/>
      <c r="S18" s="308"/>
      <c r="T18" s="308"/>
      <c r="U18" s="308"/>
    </row>
    <row r="19" spans="1:21" ht="15" hidden="1" x14ac:dyDescent="0.25">
      <c r="A19" s="829"/>
      <c r="B19" s="831" t="s">
        <v>1683</v>
      </c>
      <c r="C19" s="308"/>
      <c r="D19" s="308"/>
      <c r="E19" s="308"/>
      <c r="F19" s="308"/>
      <c r="G19" s="308"/>
      <c r="H19" s="308"/>
      <c r="I19" s="309"/>
      <c r="J19" s="308"/>
      <c r="K19" s="309"/>
      <c r="L19" s="308"/>
      <c r="M19" s="612"/>
      <c r="N19" s="308"/>
      <c r="O19" s="612"/>
      <c r="P19" s="335">
        <f t="shared" si="0"/>
        <v>0</v>
      </c>
      <c r="Q19" s="336">
        <f t="shared" si="1"/>
        <v>0</v>
      </c>
      <c r="R19" s="308"/>
      <c r="S19" s="308"/>
      <c r="T19" s="308"/>
      <c r="U19" s="308"/>
    </row>
    <row r="20" spans="1:21" ht="15" hidden="1" x14ac:dyDescent="0.25">
      <c r="A20" s="829"/>
      <c r="B20" s="832"/>
      <c r="C20" s="308"/>
      <c r="D20" s="308"/>
      <c r="E20" s="308"/>
      <c r="F20" s="308"/>
      <c r="G20" s="308"/>
      <c r="H20" s="310"/>
      <c r="I20" s="308"/>
      <c r="J20" s="310"/>
      <c r="K20" s="308"/>
      <c r="L20" s="310"/>
      <c r="M20" s="612"/>
      <c r="N20" s="310"/>
      <c r="O20" s="612"/>
      <c r="P20" s="335">
        <f t="shared" si="0"/>
        <v>0</v>
      </c>
      <c r="Q20" s="336">
        <f t="shared" si="1"/>
        <v>0</v>
      </c>
      <c r="R20" s="308"/>
      <c r="S20" s="308"/>
      <c r="T20" s="308"/>
      <c r="U20" s="308"/>
    </row>
    <row r="21" spans="1:21" ht="15" hidden="1" x14ac:dyDescent="0.25">
      <c r="A21" s="829"/>
      <c r="B21" s="832"/>
      <c r="C21" s="308"/>
      <c r="D21" s="308"/>
      <c r="E21" s="308"/>
      <c r="F21" s="308"/>
      <c r="G21" s="308"/>
      <c r="H21" s="310"/>
      <c r="I21" s="308"/>
      <c r="J21" s="310"/>
      <c r="K21" s="308"/>
      <c r="L21" s="310"/>
      <c r="M21" s="612"/>
      <c r="N21" s="310"/>
      <c r="O21" s="612"/>
      <c r="P21" s="335">
        <f t="shared" si="0"/>
        <v>0</v>
      </c>
      <c r="Q21" s="336">
        <f t="shared" si="1"/>
        <v>0</v>
      </c>
      <c r="R21" s="308"/>
      <c r="S21" s="308"/>
      <c r="T21" s="308"/>
      <c r="U21" s="308"/>
    </row>
    <row r="22" spans="1:21" ht="15" hidden="1" x14ac:dyDescent="0.25">
      <c r="A22" s="829"/>
      <c r="B22" s="832"/>
      <c r="C22" s="308"/>
      <c r="D22" s="308"/>
      <c r="E22" s="308"/>
      <c r="F22" s="308"/>
      <c r="G22" s="308"/>
      <c r="H22" s="310"/>
      <c r="I22" s="308"/>
      <c r="J22" s="310"/>
      <c r="K22" s="308"/>
      <c r="L22" s="310"/>
      <c r="M22" s="612"/>
      <c r="N22" s="310"/>
      <c r="O22" s="612"/>
      <c r="P22" s="335">
        <f t="shared" si="0"/>
        <v>0</v>
      </c>
      <c r="Q22" s="336">
        <f t="shared" si="1"/>
        <v>0</v>
      </c>
      <c r="R22" s="308"/>
      <c r="S22" s="308"/>
      <c r="T22" s="308"/>
      <c r="U22" s="308"/>
    </row>
    <row r="23" spans="1:21" ht="15" hidden="1" x14ac:dyDescent="0.25">
      <c r="A23" s="829"/>
      <c r="B23" s="832"/>
      <c r="C23" s="308"/>
      <c r="D23" s="308"/>
      <c r="E23" s="308"/>
      <c r="F23" s="308"/>
      <c r="G23" s="308"/>
      <c r="H23" s="310"/>
      <c r="I23" s="308"/>
      <c r="J23" s="310"/>
      <c r="K23" s="308"/>
      <c r="L23" s="310"/>
      <c r="M23" s="612"/>
      <c r="N23" s="310"/>
      <c r="O23" s="612"/>
      <c r="P23" s="335">
        <f t="shared" si="0"/>
        <v>0</v>
      </c>
      <c r="Q23" s="336">
        <f t="shared" si="1"/>
        <v>0</v>
      </c>
      <c r="R23" s="308"/>
      <c r="S23" s="308"/>
      <c r="T23" s="308"/>
      <c r="U23" s="308"/>
    </row>
    <row r="24" spans="1:21" ht="15" hidden="1" x14ac:dyDescent="0.25">
      <c r="A24" s="829"/>
      <c r="B24" s="832"/>
      <c r="C24" s="624"/>
      <c r="D24" s="624"/>
      <c r="E24" s="308"/>
      <c r="F24" s="308"/>
      <c r="G24" s="308"/>
      <c r="H24" s="310"/>
      <c r="I24" s="616"/>
      <c r="J24" s="310"/>
      <c r="K24" s="616"/>
      <c r="L24" s="310"/>
      <c r="M24" s="612"/>
      <c r="N24" s="310"/>
      <c r="O24" s="612"/>
      <c r="P24" s="335">
        <f t="shared" si="0"/>
        <v>0</v>
      </c>
      <c r="Q24" s="336">
        <f t="shared" si="1"/>
        <v>0</v>
      </c>
      <c r="R24" s="308"/>
      <c r="S24" s="308"/>
      <c r="T24" s="308"/>
      <c r="U24" s="308"/>
    </row>
    <row r="25" spans="1:21" ht="15" hidden="1" x14ac:dyDescent="0.25">
      <c r="A25" s="829"/>
      <c r="B25" s="833"/>
      <c r="C25" s="624"/>
      <c r="D25" s="624"/>
      <c r="E25" s="308"/>
      <c r="F25" s="308"/>
      <c r="G25" s="477"/>
      <c r="H25" s="310"/>
      <c r="I25" s="308"/>
      <c r="J25" s="310"/>
      <c r="K25" s="308"/>
      <c r="L25" s="310"/>
      <c r="M25" s="612"/>
      <c r="N25" s="310"/>
      <c r="O25" s="612"/>
      <c r="P25" s="335">
        <f t="shared" si="0"/>
        <v>0</v>
      </c>
      <c r="Q25" s="336">
        <f t="shared" si="1"/>
        <v>0</v>
      </c>
      <c r="R25" s="308"/>
      <c r="S25" s="308"/>
      <c r="T25" s="308"/>
      <c r="U25" s="308"/>
    </row>
    <row r="26" spans="1:21" ht="15.75" hidden="1" customHeight="1" x14ac:dyDescent="0.25">
      <c r="A26" s="829"/>
      <c r="B26" s="834" t="s">
        <v>1684</v>
      </c>
      <c r="C26" s="624"/>
      <c r="D26" s="624"/>
      <c r="E26" s="308"/>
      <c r="F26" s="308"/>
      <c r="G26" s="308"/>
      <c r="H26" s="308"/>
      <c r="I26" s="308"/>
      <c r="J26" s="617"/>
      <c r="K26" s="308"/>
      <c r="L26" s="308"/>
      <c r="M26" s="612"/>
      <c r="N26" s="308"/>
      <c r="O26" s="612"/>
      <c r="P26" s="335">
        <f t="shared" si="0"/>
        <v>0</v>
      </c>
      <c r="Q26" s="336">
        <f t="shared" si="1"/>
        <v>0</v>
      </c>
      <c r="R26" s="308"/>
      <c r="S26" s="308"/>
      <c r="T26" s="308"/>
      <c r="U26" s="308"/>
    </row>
    <row r="27" spans="1:21" ht="15" hidden="1" x14ac:dyDescent="0.25">
      <c r="A27" s="829"/>
      <c r="B27" s="834"/>
      <c r="C27" s="624"/>
      <c r="D27" s="624"/>
      <c r="E27" s="308"/>
      <c r="F27" s="308"/>
      <c r="G27" s="308"/>
      <c r="H27" s="308"/>
      <c r="I27" s="308"/>
      <c r="J27" s="617"/>
      <c r="K27" s="308"/>
      <c r="L27" s="308"/>
      <c r="M27" s="612"/>
      <c r="N27" s="308"/>
      <c r="O27" s="612"/>
      <c r="P27" s="335">
        <f t="shared" si="0"/>
        <v>0</v>
      </c>
      <c r="Q27" s="336">
        <f t="shared" si="1"/>
        <v>0</v>
      </c>
      <c r="R27" s="308"/>
      <c r="S27" s="308"/>
      <c r="T27" s="308"/>
      <c r="U27" s="308"/>
    </row>
    <row r="28" spans="1:21" ht="15" hidden="1" x14ac:dyDescent="0.25">
      <c r="A28" s="829"/>
      <c r="B28" s="834"/>
      <c r="C28" s="624"/>
      <c r="D28" s="624"/>
      <c r="E28" s="308"/>
      <c r="F28" s="308"/>
      <c r="G28" s="308"/>
      <c r="H28" s="308"/>
      <c r="I28" s="308"/>
      <c r="J28" s="617"/>
      <c r="K28" s="308"/>
      <c r="L28" s="308"/>
      <c r="M28" s="612"/>
      <c r="N28" s="308"/>
      <c r="O28" s="612"/>
      <c r="P28" s="335">
        <f t="shared" si="0"/>
        <v>0</v>
      </c>
      <c r="Q28" s="336">
        <f t="shared" si="1"/>
        <v>0</v>
      </c>
      <c r="R28" s="308"/>
      <c r="S28" s="308"/>
      <c r="T28" s="308"/>
      <c r="U28" s="308"/>
    </row>
    <row r="29" spans="1:21" ht="15" hidden="1" x14ac:dyDescent="0.25">
      <c r="A29" s="829"/>
      <c r="B29" s="834"/>
      <c r="C29" s="624"/>
      <c r="D29" s="624"/>
      <c r="E29" s="308"/>
      <c r="F29" s="308"/>
      <c r="G29" s="308"/>
      <c r="H29" s="308"/>
      <c r="I29" s="308"/>
      <c r="J29" s="617"/>
      <c r="K29" s="308"/>
      <c r="L29" s="308"/>
      <c r="M29" s="612"/>
      <c r="N29" s="308"/>
      <c r="O29" s="612"/>
      <c r="P29" s="335">
        <f t="shared" si="0"/>
        <v>0</v>
      </c>
      <c r="Q29" s="336">
        <f t="shared" si="1"/>
        <v>0</v>
      </c>
      <c r="R29" s="308"/>
      <c r="S29" s="308"/>
      <c r="T29" s="308"/>
      <c r="U29" s="308"/>
    </row>
    <row r="30" spans="1:21" ht="15" hidden="1" x14ac:dyDescent="0.25">
      <c r="A30" s="829"/>
      <c r="B30" s="834"/>
      <c r="C30" s="624"/>
      <c r="D30" s="624"/>
      <c r="E30" s="308"/>
      <c r="F30" s="308"/>
      <c r="G30" s="308"/>
      <c r="H30" s="308"/>
      <c r="I30" s="308"/>
      <c r="J30" s="617"/>
      <c r="K30" s="308"/>
      <c r="L30" s="308"/>
      <c r="M30" s="612"/>
      <c r="N30" s="308"/>
      <c r="O30" s="612"/>
      <c r="P30" s="335">
        <f t="shared" si="0"/>
        <v>0</v>
      </c>
      <c r="Q30" s="336">
        <f t="shared" si="1"/>
        <v>0</v>
      </c>
      <c r="R30" s="308"/>
      <c r="S30" s="308"/>
      <c r="T30" s="308"/>
      <c r="U30" s="308"/>
    </row>
    <row r="31" spans="1:21" ht="15" hidden="1" x14ac:dyDescent="0.25">
      <c r="A31" s="829"/>
      <c r="B31" s="834"/>
      <c r="C31" s="624"/>
      <c r="D31" s="624"/>
      <c r="E31" s="308"/>
      <c r="F31" s="308"/>
      <c r="G31" s="308"/>
      <c r="H31" s="308"/>
      <c r="I31" s="308"/>
      <c r="J31" s="617"/>
      <c r="K31" s="308"/>
      <c r="L31" s="308"/>
      <c r="M31" s="612"/>
      <c r="N31" s="308"/>
      <c r="O31" s="612"/>
      <c r="P31" s="335">
        <f t="shared" si="0"/>
        <v>0</v>
      </c>
      <c r="Q31" s="336">
        <f t="shared" si="1"/>
        <v>0</v>
      </c>
      <c r="R31" s="308"/>
      <c r="S31" s="308"/>
      <c r="T31" s="308"/>
      <c r="U31" s="308"/>
    </row>
    <row r="32" spans="1:21" ht="15" hidden="1" x14ac:dyDescent="0.25">
      <c r="A32" s="829"/>
      <c r="B32" s="834" t="s">
        <v>1685</v>
      </c>
      <c r="C32" s="624"/>
      <c r="D32" s="624"/>
      <c r="E32" s="308"/>
      <c r="F32" s="308"/>
      <c r="G32" s="308"/>
      <c r="H32" s="308"/>
      <c r="I32" s="308"/>
      <c r="J32" s="617"/>
      <c r="K32" s="308"/>
      <c r="L32" s="308"/>
      <c r="M32" s="612"/>
      <c r="N32" s="308"/>
      <c r="O32" s="612"/>
      <c r="P32" s="335">
        <f t="shared" si="0"/>
        <v>0</v>
      </c>
      <c r="Q32" s="336">
        <f t="shared" si="1"/>
        <v>0</v>
      </c>
      <c r="R32" s="308"/>
      <c r="S32" s="308"/>
      <c r="T32" s="308"/>
      <c r="U32" s="308"/>
    </row>
    <row r="33" spans="1:21" ht="15" hidden="1" x14ac:dyDescent="0.25">
      <c r="A33" s="829"/>
      <c r="B33" s="834"/>
      <c r="C33" s="308"/>
      <c r="D33" s="308"/>
      <c r="E33" s="308"/>
      <c r="F33" s="308"/>
      <c r="G33" s="308"/>
      <c r="H33" s="308"/>
      <c r="I33" s="308"/>
      <c r="J33" s="617"/>
      <c r="K33" s="308"/>
      <c r="L33" s="308"/>
      <c r="M33" s="612"/>
      <c r="N33" s="308"/>
      <c r="O33" s="612"/>
      <c r="P33" s="335">
        <f t="shared" si="0"/>
        <v>0</v>
      </c>
      <c r="Q33" s="336">
        <f t="shared" si="1"/>
        <v>0</v>
      </c>
      <c r="R33" s="308"/>
      <c r="S33" s="308"/>
      <c r="T33" s="308"/>
      <c r="U33" s="308"/>
    </row>
    <row r="34" spans="1:21" ht="15" hidden="1" x14ac:dyDescent="0.25">
      <c r="A34" s="829"/>
      <c r="B34" s="834"/>
      <c r="C34" s="308"/>
      <c r="D34" s="308"/>
      <c r="E34" s="308"/>
      <c r="F34" s="308"/>
      <c r="G34" s="308"/>
      <c r="H34" s="308"/>
      <c r="I34" s="308"/>
      <c r="J34" s="617"/>
      <c r="K34" s="308"/>
      <c r="L34" s="308"/>
      <c r="M34" s="612"/>
      <c r="N34" s="308"/>
      <c r="O34" s="612"/>
      <c r="P34" s="335">
        <f t="shared" si="0"/>
        <v>0</v>
      </c>
      <c r="Q34" s="336">
        <f t="shared" si="1"/>
        <v>0</v>
      </c>
      <c r="R34" s="308"/>
      <c r="S34" s="308"/>
      <c r="T34" s="308"/>
      <c r="U34" s="308"/>
    </row>
    <row r="35" spans="1:21" ht="15" hidden="1" x14ac:dyDescent="0.25">
      <c r="A35" s="829"/>
      <c r="B35" s="834"/>
      <c r="C35" s="308"/>
      <c r="D35" s="308"/>
      <c r="E35" s="308"/>
      <c r="F35" s="308"/>
      <c r="G35" s="308"/>
      <c r="H35" s="308"/>
      <c r="I35" s="308"/>
      <c r="J35" s="617"/>
      <c r="K35" s="308"/>
      <c r="L35" s="308"/>
      <c r="M35" s="612"/>
      <c r="N35" s="308"/>
      <c r="O35" s="612"/>
      <c r="P35" s="335">
        <f t="shared" si="0"/>
        <v>0</v>
      </c>
      <c r="Q35" s="336">
        <f t="shared" si="1"/>
        <v>0</v>
      </c>
      <c r="R35" s="308"/>
      <c r="S35" s="308"/>
      <c r="T35" s="308"/>
      <c r="U35" s="308"/>
    </row>
    <row r="36" spans="1:21" ht="15" hidden="1" x14ac:dyDescent="0.25">
      <c r="A36" s="829"/>
      <c r="B36" s="834"/>
      <c r="C36" s="308"/>
      <c r="D36" s="308"/>
      <c r="E36" s="308"/>
      <c r="F36" s="308"/>
      <c r="G36" s="308"/>
      <c r="H36" s="308"/>
      <c r="I36" s="308"/>
      <c r="J36" s="617"/>
      <c r="K36" s="308"/>
      <c r="L36" s="308"/>
      <c r="M36" s="612"/>
      <c r="N36" s="308"/>
      <c r="O36" s="612"/>
      <c r="P36" s="335">
        <f t="shared" si="0"/>
        <v>0</v>
      </c>
      <c r="Q36" s="336">
        <f t="shared" si="1"/>
        <v>0</v>
      </c>
      <c r="R36" s="308"/>
      <c r="S36" s="308"/>
      <c r="T36" s="308"/>
      <c r="U36" s="308"/>
    </row>
    <row r="37" spans="1:21" ht="15" hidden="1" x14ac:dyDescent="0.25">
      <c r="A37" s="829"/>
      <c r="B37" s="834"/>
      <c r="C37" s="308"/>
      <c r="D37" s="308"/>
      <c r="E37" s="308"/>
      <c r="F37" s="308"/>
      <c r="G37" s="308"/>
      <c r="H37" s="308"/>
      <c r="I37" s="308"/>
      <c r="J37" s="617"/>
      <c r="K37" s="308"/>
      <c r="L37" s="308"/>
      <c r="M37" s="612"/>
      <c r="N37" s="308"/>
      <c r="O37" s="612"/>
      <c r="P37" s="335">
        <f t="shared" si="0"/>
        <v>0</v>
      </c>
      <c r="Q37" s="336">
        <f t="shared" si="1"/>
        <v>0</v>
      </c>
      <c r="R37" s="308"/>
      <c r="S37" s="308"/>
      <c r="T37" s="308"/>
      <c r="U37" s="308"/>
    </row>
    <row r="38" spans="1:21" ht="15" hidden="1" x14ac:dyDescent="0.25">
      <c r="A38" s="829"/>
      <c r="B38" s="834"/>
      <c r="C38" s="308"/>
      <c r="D38" s="308"/>
      <c r="E38" s="308"/>
      <c r="F38" s="308"/>
      <c r="G38" s="308"/>
      <c r="H38" s="308"/>
      <c r="I38" s="308"/>
      <c r="J38" s="617"/>
      <c r="K38" s="308"/>
      <c r="L38" s="308"/>
      <c r="M38" s="612"/>
      <c r="N38" s="308"/>
      <c r="O38" s="612"/>
      <c r="P38" s="335">
        <f t="shared" si="0"/>
        <v>0</v>
      </c>
      <c r="Q38" s="336">
        <f t="shared" si="1"/>
        <v>0</v>
      </c>
      <c r="R38" s="308"/>
      <c r="S38" s="308"/>
      <c r="T38" s="308"/>
      <c r="U38" s="308"/>
    </row>
    <row r="39" spans="1:21" ht="15" hidden="1" x14ac:dyDescent="0.25">
      <c r="A39" s="829"/>
      <c r="B39" s="834"/>
      <c r="C39" s="308"/>
      <c r="D39" s="308"/>
      <c r="E39" s="308"/>
      <c r="F39" s="308"/>
      <c r="G39" s="308"/>
      <c r="H39" s="308"/>
      <c r="I39" s="308"/>
      <c r="J39" s="617"/>
      <c r="K39" s="308"/>
      <c r="L39" s="308"/>
      <c r="M39" s="612"/>
      <c r="N39" s="308"/>
      <c r="O39" s="612"/>
      <c r="P39" s="335">
        <f t="shared" si="0"/>
        <v>0</v>
      </c>
      <c r="Q39" s="336">
        <f t="shared" si="1"/>
        <v>0</v>
      </c>
      <c r="R39" s="308"/>
      <c r="S39" s="308"/>
      <c r="T39" s="308"/>
      <c r="U39" s="308"/>
    </row>
    <row r="40" spans="1:21" ht="15.75" x14ac:dyDescent="0.25">
      <c r="A40" s="618"/>
      <c r="B40" s="619"/>
      <c r="C40" s="618" t="s">
        <v>1377</v>
      </c>
      <c r="D40" s="619"/>
      <c r="E40" s="619"/>
      <c r="F40" s="619"/>
      <c r="G40" s="620"/>
      <c r="H40" s="621">
        <f t="shared" ref="H40:Q40" si="2">SUM(H8:H39)</f>
        <v>0.25</v>
      </c>
      <c r="I40" s="621">
        <f t="shared" si="2"/>
        <v>0</v>
      </c>
      <c r="J40" s="621">
        <f t="shared" si="2"/>
        <v>1.25</v>
      </c>
      <c r="K40" s="621">
        <f t="shared" si="2"/>
        <v>0</v>
      </c>
      <c r="L40" s="621">
        <f t="shared" si="2"/>
        <v>2.25</v>
      </c>
      <c r="M40" s="621">
        <f t="shared" si="2"/>
        <v>0</v>
      </c>
      <c r="N40" s="621">
        <f t="shared" si="2"/>
        <v>3.25</v>
      </c>
      <c r="O40" s="621">
        <f t="shared" si="2"/>
        <v>0</v>
      </c>
      <c r="P40" s="621">
        <f t="shared" si="2"/>
        <v>7</v>
      </c>
      <c r="Q40" s="621">
        <f t="shared" si="2"/>
        <v>0</v>
      </c>
      <c r="R40" s="622"/>
      <c r="S40" s="622"/>
      <c r="T40" s="622"/>
      <c r="U40" s="622"/>
    </row>
    <row r="41" spans="1:21" ht="15.75" x14ac:dyDescent="0.25">
      <c r="A41" s="239"/>
      <c r="B41" s="240"/>
      <c r="C41" s="240"/>
      <c r="D41" s="240"/>
      <c r="E41" s="240"/>
      <c r="F41" s="241"/>
      <c r="G41" s="240"/>
      <c r="H41" s="240"/>
      <c r="I41" s="240"/>
      <c r="J41" s="240"/>
      <c r="K41" s="240"/>
      <c r="L41" s="240"/>
      <c r="M41" s="240"/>
      <c r="N41" s="240"/>
      <c r="O41" s="240"/>
      <c r="P41" s="333"/>
      <c r="Q41" s="333"/>
      <c r="R41" s="240"/>
      <c r="S41" s="240"/>
      <c r="T41" s="240"/>
      <c r="U41" s="240"/>
    </row>
    <row r="42" spans="1:21" ht="15.75" x14ac:dyDescent="0.25">
      <c r="A42" s="239"/>
      <c r="B42" s="240"/>
      <c r="C42" s="240"/>
      <c r="D42" s="240"/>
      <c r="E42" s="240"/>
      <c r="F42" s="241"/>
      <c r="G42" s="240"/>
      <c r="H42" s="240"/>
      <c r="I42" s="240"/>
      <c r="J42" s="240"/>
      <c r="K42" s="240"/>
      <c r="L42" s="240"/>
      <c r="M42" s="240"/>
      <c r="N42" s="240"/>
      <c r="O42" s="240"/>
      <c r="P42" s="333"/>
      <c r="Q42" s="333"/>
      <c r="R42" s="240"/>
      <c r="S42" s="240"/>
      <c r="T42" s="240"/>
      <c r="U42" s="240"/>
    </row>
    <row r="43" spans="1:21" ht="15.75" x14ac:dyDescent="0.25">
      <c r="A43" s="239"/>
      <c r="B43" s="240"/>
      <c r="C43" s="240"/>
      <c r="D43" s="240"/>
      <c r="E43" s="240"/>
      <c r="F43" s="241"/>
      <c r="G43" s="240"/>
      <c r="H43" s="240"/>
      <c r="I43" s="240"/>
      <c r="J43" s="240"/>
      <c r="K43" s="240"/>
      <c r="L43" s="240"/>
      <c r="M43" s="240"/>
      <c r="N43" s="240"/>
      <c r="O43" s="240"/>
      <c r="P43" s="333"/>
      <c r="Q43" s="333"/>
      <c r="R43" s="240"/>
      <c r="S43" s="240"/>
      <c r="T43" s="240"/>
      <c r="U43" s="240"/>
    </row>
    <row r="44" spans="1:21" ht="15.75" x14ac:dyDescent="0.25">
      <c r="A44" s="239"/>
      <c r="B44" s="240"/>
      <c r="C44" s="240"/>
      <c r="D44" s="240"/>
      <c r="E44" s="240"/>
      <c r="F44" s="241"/>
      <c r="G44" s="240"/>
      <c r="H44" s="240"/>
      <c r="I44" s="240"/>
      <c r="J44" s="240"/>
      <c r="K44" s="240"/>
      <c r="L44" s="240"/>
      <c r="M44" s="240"/>
      <c r="N44" s="240"/>
      <c r="O44" s="240"/>
      <c r="P44" s="333"/>
      <c r="Q44" s="333"/>
      <c r="R44" s="240"/>
      <c r="S44" s="240"/>
      <c r="T44" s="240"/>
      <c r="U44" s="240"/>
    </row>
    <row r="45" spans="1:21" ht="15.75" x14ac:dyDescent="0.25">
      <c r="A45" s="239"/>
      <c r="B45" s="240"/>
      <c r="C45" s="240"/>
      <c r="D45" s="240"/>
      <c r="E45" s="240"/>
      <c r="F45" s="241"/>
      <c r="G45" s="240"/>
      <c r="H45" s="240"/>
      <c r="I45" s="240"/>
      <c r="J45" s="240"/>
      <c r="K45" s="240"/>
      <c r="L45" s="240"/>
      <c r="M45" s="240"/>
      <c r="N45" s="240"/>
      <c r="O45" s="240"/>
      <c r="P45" s="333"/>
      <c r="Q45" s="333"/>
      <c r="R45" s="240"/>
      <c r="S45" s="240"/>
      <c r="T45" s="240"/>
      <c r="U45" s="240"/>
    </row>
    <row r="46" spans="1:21" ht="15.75" x14ac:dyDescent="0.25">
      <c r="A46" s="239"/>
      <c r="B46" s="240"/>
      <c r="C46" s="240"/>
      <c r="D46" s="240"/>
      <c r="E46" s="240"/>
      <c r="F46" s="241"/>
      <c r="G46" s="240"/>
      <c r="H46" s="240"/>
      <c r="I46" s="240"/>
      <c r="J46" s="240"/>
      <c r="K46" s="240"/>
      <c r="L46" s="240"/>
      <c r="M46" s="240"/>
      <c r="N46" s="240"/>
      <c r="O46" s="240"/>
      <c r="P46" s="333"/>
      <c r="Q46" s="333"/>
      <c r="R46" s="240"/>
      <c r="S46" s="240"/>
      <c r="T46" s="240"/>
      <c r="U46" s="240"/>
    </row>
    <row r="47" spans="1:21" ht="15" x14ac:dyDescent="0.25">
      <c r="C47" s="441"/>
    </row>
    <row r="59" spans="1:6" x14ac:dyDescent="0.25">
      <c r="A59" s="237"/>
      <c r="F59" s="237"/>
    </row>
    <row r="60" spans="1:6" x14ac:dyDescent="0.25">
      <c r="A60" s="237"/>
      <c r="F60" s="237"/>
    </row>
    <row r="61" spans="1:6" x14ac:dyDescent="0.25">
      <c r="A61" s="237"/>
      <c r="F61" s="237"/>
    </row>
    <row r="62" spans="1:6" x14ac:dyDescent="0.25">
      <c r="A62" s="237"/>
      <c r="F62" s="237"/>
    </row>
    <row r="63" spans="1:6" x14ac:dyDescent="0.25">
      <c r="A63" s="237"/>
      <c r="F63" s="237"/>
    </row>
    <row r="64" spans="1:6" x14ac:dyDescent="0.25">
      <c r="A64" s="237"/>
      <c r="F64" s="237"/>
    </row>
    <row r="65" spans="1:6" x14ac:dyDescent="0.25">
      <c r="A65" s="237"/>
      <c r="F65" s="237"/>
    </row>
    <row r="66" spans="1:6" x14ac:dyDescent="0.25">
      <c r="A66" s="237"/>
      <c r="F66" s="237"/>
    </row>
    <row r="67" spans="1:6" x14ac:dyDescent="0.25">
      <c r="A67" s="237"/>
      <c r="F67" s="237"/>
    </row>
    <row r="68" spans="1:6" x14ac:dyDescent="0.25">
      <c r="A68" s="237"/>
      <c r="F68" s="237"/>
    </row>
    <row r="69" spans="1:6" x14ac:dyDescent="0.25">
      <c r="A69" s="237"/>
      <c r="F69" s="237"/>
    </row>
    <row r="70" spans="1:6" x14ac:dyDescent="0.25">
      <c r="A70" s="237"/>
      <c r="F70" s="237"/>
    </row>
    <row r="71" spans="1:6" x14ac:dyDescent="0.25">
      <c r="A71" s="237"/>
      <c r="F71" s="237"/>
    </row>
    <row r="72" spans="1:6" x14ac:dyDescent="0.25">
      <c r="A72" s="237"/>
      <c r="F72" s="237"/>
    </row>
    <row r="73" spans="1:6" x14ac:dyDescent="0.25">
      <c r="A73" s="237"/>
      <c r="F73" s="237"/>
    </row>
    <row r="74" spans="1:6" x14ac:dyDescent="0.25">
      <c r="A74" s="237"/>
      <c r="F74" s="237"/>
    </row>
    <row r="75" spans="1:6" x14ac:dyDescent="0.25">
      <c r="A75" s="237"/>
      <c r="F75" s="237"/>
    </row>
    <row r="76" spans="1:6" x14ac:dyDescent="0.25">
      <c r="A76" s="237"/>
      <c r="F76" s="237"/>
    </row>
    <row r="77" spans="1:6" x14ac:dyDescent="0.25">
      <c r="A77" s="237"/>
      <c r="F77" s="237"/>
    </row>
    <row r="78" spans="1:6" x14ac:dyDescent="0.25">
      <c r="A78" s="237"/>
      <c r="F78" s="237"/>
    </row>
    <row r="79" spans="1:6" x14ac:dyDescent="0.25">
      <c r="A79" s="237"/>
      <c r="F79" s="237"/>
    </row>
    <row r="80" spans="1:6" x14ac:dyDescent="0.25">
      <c r="A80" s="237"/>
      <c r="F80" s="237"/>
    </row>
    <row r="81" spans="1:6" x14ac:dyDescent="0.25">
      <c r="A81" s="237"/>
      <c r="F81" s="237"/>
    </row>
    <row r="82" spans="1:6" x14ac:dyDescent="0.25">
      <c r="A82" s="237"/>
      <c r="F82" s="237"/>
    </row>
    <row r="83" spans="1:6" x14ac:dyDescent="0.25">
      <c r="A83" s="237"/>
      <c r="F83" s="237"/>
    </row>
    <row r="84" spans="1:6" x14ac:dyDescent="0.25">
      <c r="A84" s="237"/>
      <c r="F84" s="237"/>
    </row>
    <row r="85" spans="1:6" x14ac:dyDescent="0.25">
      <c r="A85" s="237"/>
      <c r="F85" s="237"/>
    </row>
    <row r="86" spans="1:6" x14ac:dyDescent="0.25">
      <c r="A86" s="237"/>
      <c r="F86" s="237"/>
    </row>
    <row r="87" spans="1:6" x14ac:dyDescent="0.25">
      <c r="A87" s="237"/>
      <c r="F87" s="237"/>
    </row>
    <row r="88" spans="1:6" x14ac:dyDescent="0.25">
      <c r="A88" s="237"/>
      <c r="F88" s="237"/>
    </row>
    <row r="89" spans="1:6" x14ac:dyDescent="0.25">
      <c r="A89" s="237"/>
      <c r="F89" s="237"/>
    </row>
    <row r="90" spans="1:6" x14ac:dyDescent="0.25">
      <c r="A90" s="237"/>
      <c r="F90" s="237"/>
    </row>
    <row r="91" spans="1:6" x14ac:dyDescent="0.25">
      <c r="A91" s="237"/>
      <c r="F91" s="237"/>
    </row>
    <row r="92" spans="1:6" x14ac:dyDescent="0.25">
      <c r="A92" s="237"/>
      <c r="F92" s="237"/>
    </row>
    <row r="93" spans="1:6" x14ac:dyDescent="0.25">
      <c r="A93" s="237"/>
      <c r="F93" s="237"/>
    </row>
    <row r="94" spans="1:6" x14ac:dyDescent="0.25">
      <c r="A94" s="237"/>
      <c r="F94" s="237"/>
    </row>
    <row r="95" spans="1:6" x14ac:dyDescent="0.25">
      <c r="A95" s="237"/>
      <c r="F95" s="237"/>
    </row>
    <row r="96" spans="1:6" x14ac:dyDescent="0.25">
      <c r="A96" s="237"/>
      <c r="F96" s="237"/>
    </row>
    <row r="97" spans="1:6" x14ac:dyDescent="0.25">
      <c r="A97" s="237"/>
      <c r="F97" s="237"/>
    </row>
    <row r="98" spans="1:6" x14ac:dyDescent="0.25">
      <c r="A98" s="237"/>
      <c r="F98" s="237"/>
    </row>
    <row r="99" spans="1:6" x14ac:dyDescent="0.25">
      <c r="A99" s="237"/>
      <c r="F99" s="237"/>
    </row>
    <row r="100" spans="1:6" x14ac:dyDescent="0.25">
      <c r="A100" s="237"/>
      <c r="F100" s="237"/>
    </row>
    <row r="101" spans="1:6" x14ac:dyDescent="0.25">
      <c r="A101" s="237"/>
      <c r="F101" s="237"/>
    </row>
    <row r="102" spans="1:6" x14ac:dyDescent="0.25">
      <c r="A102" s="237"/>
      <c r="F102" s="237"/>
    </row>
    <row r="103" spans="1:6" x14ac:dyDescent="0.25">
      <c r="A103" s="237"/>
      <c r="F103" s="237"/>
    </row>
    <row r="104" spans="1:6" x14ac:dyDescent="0.25">
      <c r="A104" s="237"/>
      <c r="F104" s="237"/>
    </row>
    <row r="105" spans="1:6" x14ac:dyDescent="0.25">
      <c r="A105" s="237"/>
      <c r="F105" s="237"/>
    </row>
    <row r="106" spans="1:6" x14ac:dyDescent="0.25">
      <c r="A106" s="237"/>
      <c r="F106" s="237"/>
    </row>
    <row r="107" spans="1:6" x14ac:dyDescent="0.25">
      <c r="A107" s="237"/>
      <c r="F107" s="237"/>
    </row>
    <row r="108" spans="1:6" x14ac:dyDescent="0.25">
      <c r="A108" s="237"/>
      <c r="F108" s="237"/>
    </row>
    <row r="109" spans="1:6" x14ac:dyDescent="0.25">
      <c r="A109" s="237"/>
      <c r="F109" s="237"/>
    </row>
    <row r="110" spans="1:6" x14ac:dyDescent="0.25">
      <c r="A110" s="237"/>
      <c r="F110" s="237"/>
    </row>
    <row r="111" spans="1:6" x14ac:dyDescent="0.25">
      <c r="A111" s="237"/>
      <c r="F111" s="237"/>
    </row>
    <row r="112" spans="1:6" x14ac:dyDescent="0.25">
      <c r="A112" s="237"/>
      <c r="F112" s="237"/>
    </row>
    <row r="113" spans="1:6" x14ac:dyDescent="0.25">
      <c r="A113" s="237"/>
      <c r="F113" s="237"/>
    </row>
    <row r="114" spans="1:6" x14ac:dyDescent="0.25">
      <c r="A114" s="237"/>
      <c r="F114" s="237"/>
    </row>
    <row r="115" spans="1:6" x14ac:dyDescent="0.25">
      <c r="A115" s="237"/>
      <c r="F115" s="237"/>
    </row>
    <row r="116" spans="1:6" x14ac:dyDescent="0.25">
      <c r="A116" s="237"/>
      <c r="F116" s="237"/>
    </row>
    <row r="117" spans="1:6" x14ac:dyDescent="0.25">
      <c r="A117" s="237"/>
      <c r="F117" s="237"/>
    </row>
    <row r="118" spans="1:6" x14ac:dyDescent="0.25">
      <c r="A118" s="237"/>
      <c r="F118" s="237"/>
    </row>
    <row r="119" spans="1:6" x14ac:dyDescent="0.25">
      <c r="A119" s="237"/>
      <c r="F119" s="237"/>
    </row>
    <row r="120" spans="1:6" x14ac:dyDescent="0.25">
      <c r="A120" s="237"/>
      <c r="F120" s="237"/>
    </row>
    <row r="121" spans="1:6" x14ac:dyDescent="0.25">
      <c r="A121" s="237"/>
      <c r="F121" s="237"/>
    </row>
    <row r="122" spans="1:6" x14ac:dyDescent="0.25">
      <c r="A122" s="237"/>
      <c r="F122" s="237"/>
    </row>
    <row r="123" spans="1:6" x14ac:dyDescent="0.25">
      <c r="A123" s="237"/>
      <c r="F123" s="237"/>
    </row>
    <row r="124" spans="1:6" x14ac:dyDescent="0.25">
      <c r="A124" s="237"/>
      <c r="F124" s="237"/>
    </row>
    <row r="125" spans="1:6" x14ac:dyDescent="0.25">
      <c r="A125" s="237"/>
      <c r="F125" s="237"/>
    </row>
    <row r="126" spans="1:6" x14ac:dyDescent="0.25">
      <c r="A126" s="237"/>
      <c r="F126" s="237"/>
    </row>
    <row r="127" spans="1:6" x14ac:dyDescent="0.25">
      <c r="A127" s="237"/>
      <c r="F127" s="237"/>
    </row>
  </sheetData>
  <mergeCells count="26">
    <mergeCell ref="H1:J1"/>
    <mergeCell ref="A3:U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39"/>
    <mergeCell ref="B14:B18"/>
    <mergeCell ref="C4:C6"/>
    <mergeCell ref="B8:B13"/>
    <mergeCell ref="B19:B25"/>
    <mergeCell ref="B26:B31"/>
    <mergeCell ref="B32:B39"/>
    <mergeCell ref="C15:C16"/>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32:C39">
      <formula1>$AB$1:$AD$1</formula1>
    </dataValidation>
    <dataValidation type="list" allowBlank="1" showInputMessage="1" showErrorMessage="1" sqref="C8:C13">
      <formula1>$L$1:$O$1</formula1>
    </dataValidation>
    <dataValidation type="list" allowBlank="1" showInputMessage="1" showErrorMessage="1" sqref="C26:C31">
      <formula1>$Z$1</formula1>
    </dataValidation>
    <dataValidation type="list" allowBlank="1" showInputMessage="1" showErrorMessage="1" sqref="C19:C25">
      <formula1>$X$1</formula1>
    </dataValidation>
    <dataValidation type="list" allowBlank="1" showInputMessage="1" showErrorMessage="1" sqref="C14:C15 C17:C18">
      <formula1>$Q$1:$V$1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68"/>
  <sheetViews>
    <sheetView showGridLines="0" tabSelected="1" topLeftCell="D1" zoomScale="70" zoomScaleNormal="70" workbookViewId="0">
      <pane ySplit="8" topLeftCell="A9" activePane="bottomLeft" state="frozen"/>
      <selection activeCell="A7" sqref="A7"/>
      <selection pane="bottomLeft" activeCell="E11" sqref="E11"/>
    </sheetView>
  </sheetViews>
  <sheetFormatPr baseColWidth="10" defaultColWidth="11.42578125" defaultRowHeight="12.75" x14ac:dyDescent="0.25"/>
  <cols>
    <col min="1" max="1" width="25.5703125" style="244" customWidth="1"/>
    <col min="2" max="2" width="38.5703125" style="244" customWidth="1"/>
    <col min="3" max="5" width="27.42578125" style="244" customWidth="1"/>
    <col min="6" max="6" width="27.42578125" style="243" customWidth="1"/>
    <col min="7" max="7" width="27.42578125" style="244" customWidth="1"/>
    <col min="8" max="8" width="19.140625" style="244" customWidth="1"/>
    <col min="9" max="9" width="16" style="244" customWidth="1"/>
    <col min="10" max="10" width="18.28515625" style="244" customWidth="1"/>
    <col min="11" max="11" width="18.5703125" style="244" customWidth="1"/>
    <col min="12" max="12" width="20" style="244" customWidth="1"/>
    <col min="13" max="13" width="15.85546875" style="244" customWidth="1"/>
    <col min="14" max="14" width="19.42578125" style="244" customWidth="1"/>
    <col min="15" max="15" width="15" style="244" customWidth="1"/>
    <col min="16" max="16" width="21.140625" style="244" customWidth="1"/>
    <col min="17" max="17" width="17" style="244" bestFit="1" customWidth="1"/>
    <col min="18" max="18" width="20" style="244" customWidth="1"/>
    <col min="19" max="19" width="19.140625" style="242" customWidth="1"/>
    <col min="20" max="20" width="18.42578125" style="242" customWidth="1"/>
    <col min="21" max="21" width="22.85546875" style="244" customWidth="1"/>
    <col min="22" max="16384" width="11.42578125" style="244"/>
  </cols>
  <sheetData>
    <row r="1" spans="1:44" ht="18.75" customHeight="1" x14ac:dyDescent="0.25">
      <c r="A1" s="637"/>
      <c r="B1" s="637"/>
      <c r="C1" s="637"/>
      <c r="D1" s="637"/>
      <c r="E1" s="637"/>
      <c r="F1" s="600"/>
      <c r="G1" s="637"/>
      <c r="H1" s="626" t="s">
        <v>90</v>
      </c>
      <c r="I1" s="637"/>
      <c r="J1" s="626"/>
      <c r="K1" s="626"/>
      <c r="L1" s="626"/>
      <c r="M1" s="443" t="s">
        <v>1640</v>
      </c>
      <c r="N1" s="443" t="s">
        <v>1641</v>
      </c>
      <c r="O1" s="443" t="s">
        <v>1642</v>
      </c>
      <c r="P1" s="443" t="s">
        <v>1643</v>
      </c>
      <c r="Q1" s="443" t="s">
        <v>1644</v>
      </c>
      <c r="R1" s="443" t="s">
        <v>1645</v>
      </c>
      <c r="S1" s="443" t="s">
        <v>1646</v>
      </c>
      <c r="T1" s="443" t="s">
        <v>1647</v>
      </c>
      <c r="U1" s="443" t="s">
        <v>1648</v>
      </c>
      <c r="V1" s="443" t="s">
        <v>1649</v>
      </c>
      <c r="W1" s="443" t="s">
        <v>1650</v>
      </c>
      <c r="X1" s="443" t="s">
        <v>1651</v>
      </c>
      <c r="Y1" s="443" t="s">
        <v>1652</v>
      </c>
      <c r="Z1" s="443" t="s">
        <v>1653</v>
      </c>
      <c r="AA1" s="443" t="s">
        <v>1654</v>
      </c>
      <c r="AB1" s="443" t="s">
        <v>1655</v>
      </c>
      <c r="AC1" s="443" t="s">
        <v>1656</v>
      </c>
      <c r="AD1" s="443" t="s">
        <v>1657</v>
      </c>
      <c r="AE1" s="443" t="s">
        <v>1658</v>
      </c>
      <c r="AF1" s="443" t="s">
        <v>1659</v>
      </c>
      <c r="AG1" s="443" t="s">
        <v>1660</v>
      </c>
      <c r="AH1" s="443" t="s">
        <v>1661</v>
      </c>
      <c r="AI1" s="443" t="s">
        <v>1662</v>
      </c>
      <c r="AJ1" s="443" t="s">
        <v>1663</v>
      </c>
      <c r="AK1" s="443" t="s">
        <v>1664</v>
      </c>
      <c r="AL1" s="443" t="s">
        <v>1665</v>
      </c>
      <c r="AM1" s="443" t="s">
        <v>1666</v>
      </c>
      <c r="AN1" s="443" t="s">
        <v>1667</v>
      </c>
      <c r="AO1" s="443" t="s">
        <v>1668</v>
      </c>
      <c r="AP1" s="443" t="s">
        <v>1669</v>
      </c>
      <c r="AQ1" s="443" t="s">
        <v>1670</v>
      </c>
      <c r="AR1" s="443"/>
    </row>
    <row r="2" spans="1:44" ht="18.75" x14ac:dyDescent="0.25">
      <c r="A2" s="627" t="s">
        <v>1347</v>
      </c>
      <c r="B2" s="637"/>
      <c r="C2" s="637"/>
      <c r="D2" s="637"/>
      <c r="E2" s="637"/>
      <c r="F2" s="600"/>
      <c r="G2" s="637"/>
      <c r="H2" s="626"/>
      <c r="I2" s="637"/>
      <c r="J2" s="626"/>
      <c r="K2" s="626"/>
      <c r="L2" s="626"/>
      <c r="M2" s="626"/>
      <c r="N2" s="626"/>
      <c r="O2" s="626"/>
      <c r="P2" s="626"/>
      <c r="Q2" s="626"/>
      <c r="R2" s="626"/>
      <c r="S2" s="626"/>
      <c r="T2" s="626"/>
      <c r="U2" s="626"/>
      <c r="V2" s="261"/>
      <c r="W2" s="261"/>
      <c r="X2" s="261"/>
      <c r="Y2" s="261"/>
      <c r="Z2" s="261"/>
      <c r="AA2" s="261"/>
    </row>
    <row r="3" spans="1:44" ht="13.5" customHeight="1" x14ac:dyDescent="0.25">
      <c r="A3" s="323" t="s">
        <v>1449</v>
      </c>
      <c r="B3" s="637"/>
      <c r="C3" s="637"/>
      <c r="D3" s="637"/>
      <c r="E3" s="637"/>
      <c r="F3" s="600"/>
      <c r="G3" s="637"/>
      <c r="H3" s="626"/>
      <c r="I3" s="637"/>
      <c r="J3" s="626"/>
      <c r="K3" s="626"/>
      <c r="L3" s="626"/>
      <c r="M3" s="626"/>
      <c r="N3" s="626"/>
      <c r="O3" s="626"/>
      <c r="P3" s="626"/>
      <c r="Q3" s="626"/>
      <c r="R3" s="626"/>
      <c r="S3" s="626"/>
      <c r="T3" s="626"/>
      <c r="U3" s="626"/>
      <c r="V3" s="261"/>
      <c r="W3" s="261"/>
      <c r="X3" s="261"/>
      <c r="Y3" s="261"/>
      <c r="Z3" s="261"/>
      <c r="AA3" s="261"/>
    </row>
    <row r="4" spans="1:44" ht="13.5" customHeight="1" x14ac:dyDescent="0.25">
      <c r="A4" s="323" t="s">
        <v>1450</v>
      </c>
      <c r="B4" s="637"/>
      <c r="C4" s="637"/>
      <c r="D4" s="637"/>
      <c r="E4" s="637"/>
      <c r="F4" s="600"/>
      <c r="G4" s="637"/>
      <c r="H4" s="626"/>
      <c r="I4" s="637"/>
      <c r="J4" s="626"/>
      <c r="K4" s="626"/>
      <c r="L4" s="626"/>
      <c r="M4" s="626"/>
      <c r="N4" s="626"/>
      <c r="O4" s="626"/>
      <c r="P4" s="626"/>
      <c r="Q4" s="626"/>
      <c r="R4" s="626"/>
      <c r="S4" s="626"/>
      <c r="T4" s="626"/>
      <c r="U4" s="626"/>
      <c r="V4" s="261"/>
      <c r="W4" s="261"/>
      <c r="X4" s="261"/>
      <c r="Y4" s="261"/>
      <c r="Z4" s="261"/>
      <c r="AA4" s="261"/>
    </row>
    <row r="5" spans="1:44" ht="13.5" customHeight="1" x14ac:dyDescent="0.25">
      <c r="A5" s="323" t="s">
        <v>1638</v>
      </c>
      <c r="B5" s="627"/>
      <c r="C5" s="627"/>
      <c r="D5" s="627"/>
      <c r="E5" s="627"/>
      <c r="F5" s="628"/>
      <c r="G5" s="627"/>
      <c r="H5" s="627"/>
      <c r="I5" s="627"/>
      <c r="J5" s="627"/>
      <c r="K5" s="627"/>
      <c r="L5" s="627"/>
      <c r="M5" s="627"/>
      <c r="N5" s="627"/>
      <c r="O5" s="627"/>
      <c r="P5" s="627"/>
      <c r="Q5" s="627"/>
      <c r="R5" s="627"/>
      <c r="S5" s="627"/>
      <c r="T5" s="627"/>
      <c r="U5" s="627"/>
    </row>
    <row r="6" spans="1:44" s="66" customFormat="1" ht="23.25" customHeight="1" x14ac:dyDescent="0.25">
      <c r="A6" s="854" t="s">
        <v>96</v>
      </c>
      <c r="B6" s="853" t="s">
        <v>110</v>
      </c>
      <c r="C6" s="861" t="s">
        <v>1495</v>
      </c>
      <c r="D6" s="861" t="s">
        <v>1496</v>
      </c>
      <c r="E6" s="861" t="s">
        <v>86</v>
      </c>
      <c r="F6" s="861" t="s">
        <v>391</v>
      </c>
      <c r="G6" s="861" t="s">
        <v>87</v>
      </c>
      <c r="H6" s="864" t="s">
        <v>99</v>
      </c>
      <c r="I6" s="865"/>
      <c r="J6" s="865"/>
      <c r="K6" s="865"/>
      <c r="L6" s="865"/>
      <c r="M6" s="865"/>
      <c r="N6" s="865"/>
      <c r="O6" s="866"/>
      <c r="P6" s="849" t="s">
        <v>100</v>
      </c>
      <c r="Q6" s="850"/>
      <c r="R6" s="853" t="s">
        <v>102</v>
      </c>
      <c r="S6" s="853" t="s">
        <v>109</v>
      </c>
      <c r="T6" s="853" t="s">
        <v>108</v>
      </c>
      <c r="U6" s="846" t="s">
        <v>88</v>
      </c>
    </row>
    <row r="7" spans="1:44" s="66" customFormat="1" ht="15" customHeight="1" x14ac:dyDescent="0.25">
      <c r="A7" s="854"/>
      <c r="B7" s="854"/>
      <c r="C7" s="862"/>
      <c r="D7" s="862"/>
      <c r="E7" s="862"/>
      <c r="F7" s="862"/>
      <c r="G7" s="862"/>
      <c r="H7" s="864" t="s">
        <v>103</v>
      </c>
      <c r="I7" s="866"/>
      <c r="J7" s="864" t="s">
        <v>104</v>
      </c>
      <c r="K7" s="866"/>
      <c r="L7" s="864" t="s">
        <v>105</v>
      </c>
      <c r="M7" s="866"/>
      <c r="N7" s="864" t="s">
        <v>106</v>
      </c>
      <c r="O7" s="866"/>
      <c r="P7" s="851"/>
      <c r="Q7" s="852"/>
      <c r="R7" s="854"/>
      <c r="S7" s="854"/>
      <c r="T7" s="854"/>
      <c r="U7" s="847"/>
    </row>
    <row r="8" spans="1:44" s="66" customFormat="1" ht="39" customHeight="1" x14ac:dyDescent="0.25">
      <c r="A8" s="855"/>
      <c r="B8" s="855"/>
      <c r="C8" s="863"/>
      <c r="D8" s="863"/>
      <c r="E8" s="863"/>
      <c r="F8" s="863"/>
      <c r="G8" s="863"/>
      <c r="H8" s="629" t="s">
        <v>107</v>
      </c>
      <c r="I8" s="629" t="s">
        <v>12</v>
      </c>
      <c r="J8" s="629" t="s">
        <v>107</v>
      </c>
      <c r="K8" s="629" t="s">
        <v>12</v>
      </c>
      <c r="L8" s="629" t="s">
        <v>107</v>
      </c>
      <c r="M8" s="629" t="s">
        <v>12</v>
      </c>
      <c r="N8" s="629" t="s">
        <v>107</v>
      </c>
      <c r="O8" s="629" t="s">
        <v>12</v>
      </c>
      <c r="P8" s="629" t="s">
        <v>107</v>
      </c>
      <c r="Q8" s="629" t="s">
        <v>12</v>
      </c>
      <c r="R8" s="855"/>
      <c r="S8" s="855"/>
      <c r="T8" s="855"/>
      <c r="U8" s="848"/>
    </row>
    <row r="9" spans="1:44" ht="15.75" customHeight="1" x14ac:dyDescent="0.25">
      <c r="A9" s="638"/>
      <c r="B9" s="630"/>
      <c r="C9" s="631"/>
      <c r="D9" s="631"/>
      <c r="E9" s="631"/>
      <c r="F9" s="632"/>
      <c r="G9" s="631"/>
      <c r="H9" s="633"/>
      <c r="I9" s="633"/>
      <c r="J9" s="633"/>
      <c r="K9" s="633"/>
      <c r="L9" s="633"/>
      <c r="M9" s="633"/>
      <c r="N9" s="633"/>
      <c r="O9" s="633"/>
      <c r="P9" s="633"/>
      <c r="Q9" s="633"/>
      <c r="R9" s="634"/>
      <c r="S9" s="634"/>
      <c r="T9" s="634"/>
      <c r="U9" s="635"/>
    </row>
    <row r="10" spans="1:44" ht="199.5" customHeight="1" x14ac:dyDescent="0.25">
      <c r="A10" s="868" t="s">
        <v>1448</v>
      </c>
      <c r="B10" s="867" t="s">
        <v>1635</v>
      </c>
      <c r="C10" s="871" t="s">
        <v>1642</v>
      </c>
      <c r="D10" s="548" t="s">
        <v>1714</v>
      </c>
      <c r="E10" s="549" t="s">
        <v>2128</v>
      </c>
      <c r="F10" s="530" t="s">
        <v>1719</v>
      </c>
      <c r="G10" s="548" t="s">
        <v>1715</v>
      </c>
      <c r="H10" s="527">
        <v>0</v>
      </c>
      <c r="I10" s="706">
        <v>0</v>
      </c>
      <c r="J10" s="527">
        <v>0.25</v>
      </c>
      <c r="K10" s="613">
        <v>0</v>
      </c>
      <c r="L10" s="527">
        <v>0.5</v>
      </c>
      <c r="M10" s="613">
        <v>0</v>
      </c>
      <c r="N10" s="527">
        <v>0.25</v>
      </c>
      <c r="O10" s="613">
        <v>0</v>
      </c>
      <c r="P10" s="527">
        <f t="shared" ref="P10:Q13" si="0">H10+J10+L10+N10</f>
        <v>1</v>
      </c>
      <c r="Q10" s="614">
        <f t="shared" si="0"/>
        <v>0</v>
      </c>
      <c r="R10" s="549" t="s">
        <v>1716</v>
      </c>
      <c r="S10" s="549" t="s">
        <v>2118</v>
      </c>
      <c r="T10" s="549" t="s">
        <v>1717</v>
      </c>
      <c r="U10" s="550" t="s">
        <v>1718</v>
      </c>
    </row>
    <row r="11" spans="1:44" ht="151.5" customHeight="1" x14ac:dyDescent="0.25">
      <c r="A11" s="869"/>
      <c r="B11" s="867"/>
      <c r="C11" s="872"/>
      <c r="D11" s="548" t="s">
        <v>1720</v>
      </c>
      <c r="E11" s="549" t="s">
        <v>1721</v>
      </c>
      <c r="F11" s="530" t="s">
        <v>1725</v>
      </c>
      <c r="G11" s="548" t="s">
        <v>1722</v>
      </c>
      <c r="H11" s="539">
        <v>1</v>
      </c>
      <c r="I11" s="706">
        <v>0</v>
      </c>
      <c r="J11" s="539">
        <v>1</v>
      </c>
      <c r="K11" s="613">
        <v>0</v>
      </c>
      <c r="L11" s="539">
        <v>1</v>
      </c>
      <c r="M11" s="613">
        <v>2000</v>
      </c>
      <c r="N11" s="539">
        <v>1</v>
      </c>
      <c r="O11" s="613">
        <v>0</v>
      </c>
      <c r="P11" s="539">
        <f t="shared" si="0"/>
        <v>4</v>
      </c>
      <c r="Q11" s="614">
        <f t="shared" si="0"/>
        <v>2000</v>
      </c>
      <c r="R11" s="549" t="s">
        <v>1723</v>
      </c>
      <c r="S11" s="549" t="s">
        <v>2190</v>
      </c>
      <c r="T11" s="549" t="s">
        <v>1724</v>
      </c>
      <c r="U11" s="550" t="s">
        <v>2196</v>
      </c>
    </row>
    <row r="12" spans="1:44" ht="15" hidden="1" customHeight="1" x14ac:dyDescent="0.25">
      <c r="A12" s="869"/>
      <c r="B12" s="867"/>
      <c r="C12" s="530"/>
      <c r="D12" s="530"/>
      <c r="E12" s="549"/>
      <c r="F12" s="530"/>
      <c r="G12" s="548"/>
      <c r="H12" s="551"/>
      <c r="I12" s="706"/>
      <c r="J12" s="551"/>
      <c r="K12" s="613"/>
      <c r="L12" s="551"/>
      <c r="M12" s="613"/>
      <c r="N12" s="551"/>
      <c r="O12" s="613"/>
      <c r="P12" s="542">
        <f t="shared" si="0"/>
        <v>0</v>
      </c>
      <c r="Q12" s="614">
        <f t="shared" si="0"/>
        <v>0</v>
      </c>
      <c r="R12" s="550"/>
      <c r="S12" s="550"/>
      <c r="T12" s="550"/>
      <c r="U12" s="550"/>
    </row>
    <row r="13" spans="1:44" ht="15" hidden="1" customHeight="1" x14ac:dyDescent="0.25">
      <c r="A13" s="869"/>
      <c r="B13" s="867"/>
      <c r="C13" s="530"/>
      <c r="D13" s="530"/>
      <c r="E13" s="549"/>
      <c r="F13" s="530"/>
      <c r="G13" s="548"/>
      <c r="H13" s="551"/>
      <c r="I13" s="706"/>
      <c r="J13" s="551"/>
      <c r="K13" s="613"/>
      <c r="L13" s="551"/>
      <c r="M13" s="613"/>
      <c r="N13" s="551"/>
      <c r="O13" s="613"/>
      <c r="P13" s="542">
        <f t="shared" si="0"/>
        <v>0</v>
      </c>
      <c r="Q13" s="614">
        <f t="shared" si="0"/>
        <v>0</v>
      </c>
      <c r="R13" s="550"/>
      <c r="S13" s="550"/>
      <c r="T13" s="550"/>
      <c r="U13" s="550"/>
    </row>
    <row r="14" spans="1:44" ht="15" hidden="1" customHeight="1" x14ac:dyDescent="0.25">
      <c r="A14" s="869"/>
      <c r="B14" s="867"/>
      <c r="C14" s="530"/>
      <c r="D14" s="530"/>
      <c r="E14" s="549"/>
      <c r="F14" s="530"/>
      <c r="G14" s="548"/>
      <c r="H14" s="551"/>
      <c r="I14" s="706"/>
      <c r="J14" s="551"/>
      <c r="K14" s="613"/>
      <c r="L14" s="551"/>
      <c r="M14" s="613"/>
      <c r="N14" s="551"/>
      <c r="O14" s="613"/>
      <c r="P14" s="542"/>
      <c r="Q14" s="614"/>
      <c r="R14" s="550"/>
      <c r="S14" s="550"/>
      <c r="T14" s="550"/>
      <c r="U14" s="550"/>
    </row>
    <row r="15" spans="1:44" ht="15" hidden="1" customHeight="1" x14ac:dyDescent="0.25">
      <c r="A15" s="869"/>
      <c r="B15" s="868" t="s">
        <v>1636</v>
      </c>
      <c r="C15" s="530"/>
      <c r="D15" s="530"/>
      <c r="E15" s="549"/>
      <c r="F15" s="530"/>
      <c r="G15" s="548"/>
      <c r="H15" s="551"/>
      <c r="I15" s="706"/>
      <c r="J15" s="551"/>
      <c r="K15" s="613"/>
      <c r="L15" s="551"/>
      <c r="M15" s="613"/>
      <c r="N15" s="551"/>
      <c r="O15" s="613"/>
      <c r="P15" s="542"/>
      <c r="Q15" s="614"/>
      <c r="R15" s="550"/>
      <c r="S15" s="550"/>
      <c r="T15" s="550"/>
      <c r="U15" s="550"/>
    </row>
    <row r="16" spans="1:44" ht="15" hidden="1" customHeight="1" x14ac:dyDescent="0.25">
      <c r="A16" s="869"/>
      <c r="B16" s="869"/>
      <c r="C16" s="530"/>
      <c r="D16" s="530"/>
      <c r="E16" s="549"/>
      <c r="F16" s="530"/>
      <c r="G16" s="548"/>
      <c r="H16" s="551"/>
      <c r="I16" s="706"/>
      <c r="J16" s="551"/>
      <c r="K16" s="613"/>
      <c r="L16" s="551"/>
      <c r="M16" s="613"/>
      <c r="N16" s="551"/>
      <c r="O16" s="613"/>
      <c r="P16" s="542"/>
      <c r="Q16" s="614"/>
      <c r="R16" s="550"/>
      <c r="S16" s="550"/>
      <c r="T16" s="550"/>
      <c r="U16" s="550"/>
    </row>
    <row r="17" spans="1:21" ht="15" hidden="1" customHeight="1" x14ac:dyDescent="0.25">
      <c r="A17" s="869"/>
      <c r="B17" s="869"/>
      <c r="C17" s="530"/>
      <c r="D17" s="530"/>
      <c r="E17" s="549"/>
      <c r="F17" s="530"/>
      <c r="G17" s="548"/>
      <c r="H17" s="551"/>
      <c r="I17" s="706"/>
      <c r="J17" s="551"/>
      <c r="K17" s="613"/>
      <c r="L17" s="551"/>
      <c r="M17" s="613"/>
      <c r="N17" s="551"/>
      <c r="O17" s="613"/>
      <c r="P17" s="542"/>
      <c r="Q17" s="614"/>
      <c r="R17" s="550"/>
      <c r="S17" s="550"/>
      <c r="T17" s="550"/>
      <c r="U17" s="550"/>
    </row>
    <row r="18" spans="1:21" ht="15" hidden="1" customHeight="1" x14ac:dyDescent="0.25">
      <c r="A18" s="869"/>
      <c r="B18" s="869"/>
      <c r="C18" s="530"/>
      <c r="D18" s="530"/>
      <c r="E18" s="549"/>
      <c r="F18" s="530"/>
      <c r="G18" s="548"/>
      <c r="H18" s="551"/>
      <c r="I18" s="706"/>
      <c r="J18" s="551"/>
      <c r="K18" s="613"/>
      <c r="L18" s="551"/>
      <c r="M18" s="613"/>
      <c r="N18" s="551"/>
      <c r="O18" s="613"/>
      <c r="P18" s="542"/>
      <c r="Q18" s="614"/>
      <c r="R18" s="550"/>
      <c r="S18" s="550"/>
      <c r="T18" s="550"/>
      <c r="U18" s="550"/>
    </row>
    <row r="19" spans="1:21" ht="15" hidden="1" customHeight="1" x14ac:dyDescent="0.25">
      <c r="A19" s="869"/>
      <c r="B19" s="870"/>
      <c r="C19" s="530"/>
      <c r="D19" s="530"/>
      <c r="E19" s="549"/>
      <c r="F19" s="530"/>
      <c r="G19" s="548"/>
      <c r="H19" s="551"/>
      <c r="I19" s="706"/>
      <c r="J19" s="551"/>
      <c r="K19" s="613"/>
      <c r="L19" s="551"/>
      <c r="M19" s="613"/>
      <c r="N19" s="551"/>
      <c r="O19" s="613"/>
      <c r="P19" s="542"/>
      <c r="Q19" s="614"/>
      <c r="R19" s="550"/>
      <c r="S19" s="550"/>
      <c r="T19" s="550"/>
      <c r="U19" s="550"/>
    </row>
    <row r="20" spans="1:21" ht="15" hidden="1" customHeight="1" x14ac:dyDescent="0.25">
      <c r="A20" s="869"/>
      <c r="B20" s="868" t="s">
        <v>1637</v>
      </c>
      <c r="C20" s="530"/>
      <c r="D20" s="530"/>
      <c r="E20" s="549"/>
      <c r="F20" s="530"/>
      <c r="G20" s="548"/>
      <c r="H20" s="551"/>
      <c r="I20" s="706"/>
      <c r="J20" s="551"/>
      <c r="K20" s="613"/>
      <c r="L20" s="551"/>
      <c r="M20" s="613"/>
      <c r="N20" s="551"/>
      <c r="O20" s="613"/>
      <c r="P20" s="542"/>
      <c r="Q20" s="614"/>
      <c r="R20" s="550"/>
      <c r="S20" s="550"/>
      <c r="T20" s="550"/>
      <c r="U20" s="550"/>
    </row>
    <row r="21" spans="1:21" ht="15" hidden="1" customHeight="1" x14ac:dyDescent="0.25">
      <c r="A21" s="869"/>
      <c r="B21" s="869"/>
      <c r="C21" s="530"/>
      <c r="D21" s="530"/>
      <c r="E21" s="549"/>
      <c r="F21" s="530"/>
      <c r="G21" s="548"/>
      <c r="H21" s="551"/>
      <c r="I21" s="706"/>
      <c r="J21" s="551"/>
      <c r="K21" s="613"/>
      <c r="L21" s="551"/>
      <c r="M21" s="613"/>
      <c r="N21" s="551"/>
      <c r="O21" s="613"/>
      <c r="P21" s="542"/>
      <c r="Q21" s="614"/>
      <c r="R21" s="550"/>
      <c r="S21" s="550"/>
      <c r="T21" s="550"/>
      <c r="U21" s="550"/>
    </row>
    <row r="22" spans="1:21" ht="15" hidden="1" customHeight="1" x14ac:dyDescent="0.25">
      <c r="A22" s="869"/>
      <c r="B22" s="869"/>
      <c r="C22" s="530"/>
      <c r="D22" s="530"/>
      <c r="E22" s="549"/>
      <c r="F22" s="530"/>
      <c r="G22" s="548"/>
      <c r="H22" s="551"/>
      <c r="I22" s="706"/>
      <c r="J22" s="551"/>
      <c r="K22" s="613"/>
      <c r="L22" s="551"/>
      <c r="M22" s="613"/>
      <c r="N22" s="551"/>
      <c r="O22" s="613"/>
      <c r="P22" s="542"/>
      <c r="Q22" s="614"/>
      <c r="R22" s="550"/>
      <c r="S22" s="550"/>
      <c r="T22" s="550"/>
      <c r="U22" s="550"/>
    </row>
    <row r="23" spans="1:21" ht="15" hidden="1" customHeight="1" x14ac:dyDescent="0.25">
      <c r="A23" s="869"/>
      <c r="B23" s="869"/>
      <c r="C23" s="530"/>
      <c r="D23" s="530"/>
      <c r="E23" s="549"/>
      <c r="F23" s="530"/>
      <c r="G23" s="548"/>
      <c r="H23" s="551"/>
      <c r="I23" s="706"/>
      <c r="J23" s="551"/>
      <c r="K23" s="613"/>
      <c r="L23" s="551"/>
      <c r="M23" s="613"/>
      <c r="N23" s="551"/>
      <c r="O23" s="613"/>
      <c r="P23" s="542"/>
      <c r="Q23" s="614"/>
      <c r="R23" s="550"/>
      <c r="S23" s="550"/>
      <c r="T23" s="550"/>
      <c r="U23" s="550"/>
    </row>
    <row r="24" spans="1:21" ht="15" hidden="1" customHeight="1" x14ac:dyDescent="0.25">
      <c r="A24" s="869"/>
      <c r="B24" s="869"/>
      <c r="C24" s="530"/>
      <c r="D24" s="530"/>
      <c r="E24" s="549"/>
      <c r="F24" s="530"/>
      <c r="G24" s="548"/>
      <c r="H24" s="551"/>
      <c r="I24" s="706"/>
      <c r="J24" s="551"/>
      <c r="K24" s="613"/>
      <c r="L24" s="551"/>
      <c r="M24" s="613"/>
      <c r="N24" s="551"/>
      <c r="O24" s="613"/>
      <c r="P24" s="542"/>
      <c r="Q24" s="614"/>
      <c r="R24" s="550"/>
      <c r="S24" s="550"/>
      <c r="T24" s="550"/>
      <c r="U24" s="550"/>
    </row>
    <row r="25" spans="1:21" ht="15" hidden="1" customHeight="1" x14ac:dyDescent="0.25">
      <c r="A25" s="870"/>
      <c r="B25" s="870"/>
      <c r="C25" s="530"/>
      <c r="D25" s="530"/>
      <c r="E25" s="549"/>
      <c r="F25" s="530"/>
      <c r="G25" s="548"/>
      <c r="H25" s="551"/>
      <c r="I25" s="706"/>
      <c r="J25" s="551"/>
      <c r="K25" s="613"/>
      <c r="L25" s="551"/>
      <c r="M25" s="613"/>
      <c r="N25" s="551"/>
      <c r="O25" s="613"/>
      <c r="P25" s="542"/>
      <c r="Q25" s="614"/>
      <c r="R25" s="550"/>
      <c r="S25" s="550"/>
      <c r="T25" s="550"/>
      <c r="U25" s="550"/>
    </row>
    <row r="26" spans="1:21" ht="15" hidden="1" customHeight="1" x14ac:dyDescent="0.25">
      <c r="A26" s="875" t="s">
        <v>1447</v>
      </c>
      <c r="B26" s="875" t="s">
        <v>1671</v>
      </c>
      <c r="C26" s="565"/>
      <c r="D26" s="565"/>
      <c r="E26" s="564"/>
      <c r="F26" s="565"/>
      <c r="G26" s="563"/>
      <c r="H26" s="558"/>
      <c r="I26" s="707"/>
      <c r="J26" s="558"/>
      <c r="K26" s="705"/>
      <c r="L26" s="558"/>
      <c r="M26" s="705"/>
      <c r="N26" s="558"/>
      <c r="O26" s="705"/>
      <c r="P26" s="559">
        <f t="shared" ref="P26:P43" si="1">H26+J26+L26+N26</f>
        <v>0</v>
      </c>
      <c r="Q26" s="708">
        <f t="shared" ref="Q26:Q43" si="2">I26+K26+M26+O26</f>
        <v>0</v>
      </c>
      <c r="R26" s="558"/>
      <c r="S26" s="558"/>
      <c r="T26" s="558"/>
      <c r="U26" s="558"/>
    </row>
    <row r="27" spans="1:21" ht="15" hidden="1" customHeight="1" x14ac:dyDescent="0.25">
      <c r="A27" s="876"/>
      <c r="B27" s="876"/>
      <c r="C27" s="565"/>
      <c r="D27" s="565"/>
      <c r="E27" s="564"/>
      <c r="F27" s="565"/>
      <c r="G27" s="563"/>
      <c r="H27" s="558"/>
      <c r="I27" s="707"/>
      <c r="J27" s="558"/>
      <c r="K27" s="705"/>
      <c r="L27" s="558"/>
      <c r="M27" s="705"/>
      <c r="N27" s="558"/>
      <c r="O27" s="705"/>
      <c r="P27" s="559">
        <f t="shared" si="1"/>
        <v>0</v>
      </c>
      <c r="Q27" s="708">
        <f t="shared" si="2"/>
        <v>0</v>
      </c>
      <c r="R27" s="558"/>
      <c r="S27" s="558"/>
      <c r="T27" s="558"/>
      <c r="U27" s="558"/>
    </row>
    <row r="28" spans="1:21" ht="15" hidden="1" customHeight="1" x14ac:dyDescent="0.25">
      <c r="A28" s="876"/>
      <c r="B28" s="876"/>
      <c r="C28" s="565"/>
      <c r="D28" s="565"/>
      <c r="E28" s="564"/>
      <c r="F28" s="565"/>
      <c r="G28" s="563"/>
      <c r="H28" s="558"/>
      <c r="I28" s="707"/>
      <c r="J28" s="558"/>
      <c r="K28" s="705"/>
      <c r="L28" s="558"/>
      <c r="M28" s="705"/>
      <c r="N28" s="558"/>
      <c r="O28" s="705"/>
      <c r="P28" s="559">
        <f t="shared" si="1"/>
        <v>0</v>
      </c>
      <c r="Q28" s="708">
        <f t="shared" si="2"/>
        <v>0</v>
      </c>
      <c r="R28" s="558"/>
      <c r="S28" s="558"/>
      <c r="T28" s="558"/>
      <c r="U28" s="558"/>
    </row>
    <row r="29" spans="1:21" ht="15" hidden="1" customHeight="1" x14ac:dyDescent="0.25">
      <c r="A29" s="876"/>
      <c r="B29" s="876"/>
      <c r="C29" s="565"/>
      <c r="D29" s="565"/>
      <c r="E29" s="564"/>
      <c r="F29" s="565"/>
      <c r="G29" s="563"/>
      <c r="H29" s="558"/>
      <c r="I29" s="707"/>
      <c r="J29" s="558"/>
      <c r="K29" s="705"/>
      <c r="L29" s="558"/>
      <c r="M29" s="705"/>
      <c r="N29" s="558"/>
      <c r="O29" s="705"/>
      <c r="P29" s="559">
        <f t="shared" si="1"/>
        <v>0</v>
      </c>
      <c r="Q29" s="708">
        <f t="shared" si="2"/>
        <v>0</v>
      </c>
      <c r="R29" s="558"/>
      <c r="S29" s="558"/>
      <c r="T29" s="558"/>
      <c r="U29" s="558"/>
    </row>
    <row r="30" spans="1:21" ht="15" hidden="1" customHeight="1" x14ac:dyDescent="0.25">
      <c r="A30" s="876"/>
      <c r="B30" s="876"/>
      <c r="C30" s="565"/>
      <c r="D30" s="565"/>
      <c r="E30" s="564"/>
      <c r="F30" s="565"/>
      <c r="G30" s="563"/>
      <c r="H30" s="558"/>
      <c r="I30" s="707"/>
      <c r="J30" s="558"/>
      <c r="K30" s="705"/>
      <c r="L30" s="558"/>
      <c r="M30" s="705"/>
      <c r="N30" s="558"/>
      <c r="O30" s="705"/>
      <c r="P30" s="559">
        <f t="shared" si="1"/>
        <v>0</v>
      </c>
      <c r="Q30" s="708">
        <f t="shared" si="2"/>
        <v>0</v>
      </c>
      <c r="R30" s="558"/>
      <c r="S30" s="558"/>
      <c r="T30" s="558"/>
      <c r="U30" s="558"/>
    </row>
    <row r="31" spans="1:21" ht="15" hidden="1" customHeight="1" x14ac:dyDescent="0.25">
      <c r="A31" s="876"/>
      <c r="B31" s="878"/>
      <c r="C31" s="565"/>
      <c r="D31" s="565"/>
      <c r="E31" s="564"/>
      <c r="F31" s="565"/>
      <c r="G31" s="563"/>
      <c r="H31" s="558"/>
      <c r="I31" s="707"/>
      <c r="J31" s="558"/>
      <c r="K31" s="705"/>
      <c r="L31" s="558"/>
      <c r="M31" s="705"/>
      <c r="N31" s="558"/>
      <c r="O31" s="705"/>
      <c r="P31" s="559">
        <f t="shared" si="1"/>
        <v>0</v>
      </c>
      <c r="Q31" s="708">
        <f t="shared" si="2"/>
        <v>0</v>
      </c>
      <c r="R31" s="558"/>
      <c r="S31" s="558"/>
      <c r="T31" s="558"/>
      <c r="U31" s="558"/>
    </row>
    <row r="32" spans="1:21" ht="15" hidden="1" customHeight="1" x14ac:dyDescent="0.25">
      <c r="A32" s="876"/>
      <c r="B32" s="875" t="s">
        <v>1672</v>
      </c>
      <c r="C32" s="565"/>
      <c r="D32" s="565"/>
      <c r="E32" s="564"/>
      <c r="F32" s="565"/>
      <c r="G32" s="563"/>
      <c r="H32" s="561"/>
      <c r="I32" s="707"/>
      <c r="J32" s="561"/>
      <c r="K32" s="705"/>
      <c r="L32" s="561"/>
      <c r="M32" s="705"/>
      <c r="N32" s="561"/>
      <c r="O32" s="705"/>
      <c r="P32" s="559">
        <f t="shared" si="1"/>
        <v>0</v>
      </c>
      <c r="Q32" s="708">
        <f t="shared" si="2"/>
        <v>0</v>
      </c>
      <c r="R32" s="562"/>
      <c r="S32" s="558"/>
      <c r="T32" s="558"/>
      <c r="U32" s="558"/>
    </row>
    <row r="33" spans="1:21" ht="15" hidden="1" customHeight="1" x14ac:dyDescent="0.25">
      <c r="A33" s="876"/>
      <c r="B33" s="876"/>
      <c r="C33" s="565"/>
      <c r="D33" s="565"/>
      <c r="E33" s="564"/>
      <c r="F33" s="565"/>
      <c r="G33" s="563"/>
      <c r="H33" s="561"/>
      <c r="I33" s="707"/>
      <c r="J33" s="561"/>
      <c r="K33" s="705"/>
      <c r="L33" s="561"/>
      <c r="M33" s="705"/>
      <c r="N33" s="561"/>
      <c r="O33" s="705"/>
      <c r="P33" s="559">
        <f t="shared" si="1"/>
        <v>0</v>
      </c>
      <c r="Q33" s="708">
        <f t="shared" si="2"/>
        <v>0</v>
      </c>
      <c r="R33" s="562"/>
      <c r="S33" s="558"/>
      <c r="T33" s="558"/>
      <c r="U33" s="558"/>
    </row>
    <row r="34" spans="1:21" ht="15" hidden="1" customHeight="1" x14ac:dyDescent="0.25">
      <c r="A34" s="876"/>
      <c r="B34" s="876"/>
      <c r="C34" s="565"/>
      <c r="D34" s="565"/>
      <c r="E34" s="564"/>
      <c r="F34" s="565"/>
      <c r="G34" s="563"/>
      <c r="H34" s="561"/>
      <c r="I34" s="707"/>
      <c r="J34" s="561"/>
      <c r="K34" s="705"/>
      <c r="L34" s="561"/>
      <c r="M34" s="705"/>
      <c r="N34" s="561"/>
      <c r="O34" s="705"/>
      <c r="P34" s="559">
        <f t="shared" si="1"/>
        <v>0</v>
      </c>
      <c r="Q34" s="708">
        <f t="shared" si="2"/>
        <v>0</v>
      </c>
      <c r="R34" s="562"/>
      <c r="S34" s="558"/>
      <c r="T34" s="558"/>
      <c r="U34" s="558"/>
    </row>
    <row r="35" spans="1:21" ht="15" hidden="1" customHeight="1" x14ac:dyDescent="0.25">
      <c r="A35" s="876"/>
      <c r="B35" s="876"/>
      <c r="C35" s="565"/>
      <c r="D35" s="565"/>
      <c r="E35" s="564"/>
      <c r="F35" s="565"/>
      <c r="G35" s="563"/>
      <c r="H35" s="558"/>
      <c r="I35" s="707"/>
      <c r="J35" s="558"/>
      <c r="K35" s="705"/>
      <c r="L35" s="558"/>
      <c r="M35" s="705"/>
      <c r="N35" s="558"/>
      <c r="O35" s="705"/>
      <c r="P35" s="559">
        <f t="shared" si="1"/>
        <v>0</v>
      </c>
      <c r="Q35" s="708">
        <f t="shared" si="2"/>
        <v>0</v>
      </c>
      <c r="R35" s="558"/>
      <c r="S35" s="558"/>
      <c r="T35" s="558"/>
      <c r="U35" s="558"/>
    </row>
    <row r="36" spans="1:21" ht="15" hidden="1" customHeight="1" x14ac:dyDescent="0.25">
      <c r="A36" s="876"/>
      <c r="B36" s="876"/>
      <c r="C36" s="565"/>
      <c r="D36" s="565"/>
      <c r="E36" s="564"/>
      <c r="F36" s="565"/>
      <c r="G36" s="563"/>
      <c r="H36" s="558"/>
      <c r="I36" s="707"/>
      <c r="J36" s="558"/>
      <c r="K36" s="705"/>
      <c r="L36" s="558"/>
      <c r="M36" s="705"/>
      <c r="N36" s="558"/>
      <c r="O36" s="705"/>
      <c r="P36" s="559">
        <f t="shared" si="1"/>
        <v>0</v>
      </c>
      <c r="Q36" s="708">
        <f t="shared" si="2"/>
        <v>0</v>
      </c>
      <c r="R36" s="558"/>
      <c r="S36" s="558"/>
      <c r="T36" s="558"/>
      <c r="U36" s="558"/>
    </row>
    <row r="37" spans="1:21" ht="15" hidden="1" customHeight="1" x14ac:dyDescent="0.25">
      <c r="A37" s="876"/>
      <c r="B37" s="876"/>
      <c r="C37" s="565"/>
      <c r="D37" s="565"/>
      <c r="E37" s="564"/>
      <c r="F37" s="565"/>
      <c r="G37" s="563"/>
      <c r="H37" s="558"/>
      <c r="I37" s="707"/>
      <c r="J37" s="558"/>
      <c r="K37" s="705"/>
      <c r="L37" s="558"/>
      <c r="M37" s="705"/>
      <c r="N37" s="558"/>
      <c r="O37" s="705"/>
      <c r="P37" s="559">
        <f t="shared" si="1"/>
        <v>0</v>
      </c>
      <c r="Q37" s="708">
        <f t="shared" si="2"/>
        <v>0</v>
      </c>
      <c r="R37" s="558"/>
      <c r="S37" s="558"/>
      <c r="T37" s="558"/>
      <c r="U37" s="558"/>
    </row>
    <row r="38" spans="1:21" ht="15" hidden="1" customHeight="1" x14ac:dyDescent="0.25">
      <c r="A38" s="876"/>
      <c r="B38" s="877" t="s">
        <v>1673</v>
      </c>
      <c r="C38" s="565"/>
      <c r="D38" s="565"/>
      <c r="E38" s="564"/>
      <c r="F38" s="565"/>
      <c r="G38" s="563"/>
      <c r="H38" s="558"/>
      <c r="I38" s="707"/>
      <c r="J38" s="558"/>
      <c r="K38" s="705"/>
      <c r="L38" s="558"/>
      <c r="M38" s="705"/>
      <c r="N38" s="558"/>
      <c r="O38" s="705"/>
      <c r="P38" s="559">
        <f t="shared" si="1"/>
        <v>0</v>
      </c>
      <c r="Q38" s="708">
        <f t="shared" si="2"/>
        <v>0</v>
      </c>
      <c r="R38" s="558"/>
      <c r="S38" s="558"/>
      <c r="T38" s="558"/>
      <c r="U38" s="558"/>
    </row>
    <row r="39" spans="1:21" ht="15" hidden="1" customHeight="1" x14ac:dyDescent="0.25">
      <c r="A39" s="876"/>
      <c r="B39" s="877"/>
      <c r="C39" s="565"/>
      <c r="D39" s="565"/>
      <c r="E39" s="564"/>
      <c r="F39" s="565"/>
      <c r="G39" s="563"/>
      <c r="H39" s="558"/>
      <c r="I39" s="707"/>
      <c r="J39" s="558"/>
      <c r="K39" s="705"/>
      <c r="L39" s="558"/>
      <c r="M39" s="705"/>
      <c r="N39" s="558"/>
      <c r="O39" s="705"/>
      <c r="P39" s="559">
        <f t="shared" si="1"/>
        <v>0</v>
      </c>
      <c r="Q39" s="708">
        <f t="shared" si="2"/>
        <v>0</v>
      </c>
      <c r="R39" s="558"/>
      <c r="S39" s="558"/>
      <c r="T39" s="558"/>
      <c r="U39" s="558"/>
    </row>
    <row r="40" spans="1:21" ht="15" hidden="1" customHeight="1" x14ac:dyDescent="0.25">
      <c r="A40" s="876"/>
      <c r="B40" s="877"/>
      <c r="C40" s="565"/>
      <c r="D40" s="565"/>
      <c r="E40" s="564"/>
      <c r="F40" s="565"/>
      <c r="G40" s="563"/>
      <c r="H40" s="558"/>
      <c r="I40" s="707"/>
      <c r="J40" s="558"/>
      <c r="K40" s="705"/>
      <c r="L40" s="558"/>
      <c r="M40" s="705"/>
      <c r="N40" s="558"/>
      <c r="O40" s="705"/>
      <c r="P40" s="559">
        <f t="shared" si="1"/>
        <v>0</v>
      </c>
      <c r="Q40" s="708">
        <f t="shared" si="2"/>
        <v>0</v>
      </c>
      <c r="R40" s="558"/>
      <c r="S40" s="558"/>
      <c r="T40" s="558"/>
      <c r="U40" s="558"/>
    </row>
    <row r="41" spans="1:21" ht="15" hidden="1" customHeight="1" x14ac:dyDescent="0.25">
      <c r="A41" s="876"/>
      <c r="B41" s="877"/>
      <c r="C41" s="565"/>
      <c r="D41" s="565"/>
      <c r="E41" s="564"/>
      <c r="F41" s="565"/>
      <c r="G41" s="563"/>
      <c r="H41" s="558"/>
      <c r="I41" s="707"/>
      <c r="J41" s="558"/>
      <c r="K41" s="705"/>
      <c r="L41" s="558"/>
      <c r="M41" s="705"/>
      <c r="N41" s="558"/>
      <c r="O41" s="705"/>
      <c r="P41" s="559">
        <f t="shared" si="1"/>
        <v>0</v>
      </c>
      <c r="Q41" s="708">
        <f t="shared" si="2"/>
        <v>0</v>
      </c>
      <c r="R41" s="558"/>
      <c r="S41" s="558"/>
      <c r="T41" s="558"/>
      <c r="U41" s="558"/>
    </row>
    <row r="42" spans="1:21" ht="15" hidden="1" customHeight="1" x14ac:dyDescent="0.25">
      <c r="A42" s="876"/>
      <c r="B42" s="877"/>
      <c r="C42" s="565"/>
      <c r="D42" s="565"/>
      <c r="E42" s="564"/>
      <c r="F42" s="565"/>
      <c r="G42" s="563"/>
      <c r="H42" s="558"/>
      <c r="I42" s="707"/>
      <c r="J42" s="558"/>
      <c r="K42" s="705"/>
      <c r="L42" s="558"/>
      <c r="M42" s="705"/>
      <c r="N42" s="558"/>
      <c r="O42" s="705"/>
      <c r="P42" s="559">
        <f t="shared" si="1"/>
        <v>0</v>
      </c>
      <c r="Q42" s="708">
        <f t="shared" si="2"/>
        <v>0</v>
      </c>
      <c r="R42" s="558"/>
      <c r="S42" s="558"/>
      <c r="T42" s="558"/>
      <c r="U42" s="558"/>
    </row>
    <row r="43" spans="1:21" ht="153" customHeight="1" x14ac:dyDescent="0.25">
      <c r="A43" s="876"/>
      <c r="B43" s="877" t="s">
        <v>1674</v>
      </c>
      <c r="C43" s="873" t="s">
        <v>1663</v>
      </c>
      <c r="D43" s="563" t="s">
        <v>1726</v>
      </c>
      <c r="E43" s="564" t="s">
        <v>1727</v>
      </c>
      <c r="F43" s="565" t="s">
        <v>1731</v>
      </c>
      <c r="G43" s="563" t="s">
        <v>1728</v>
      </c>
      <c r="H43" s="521">
        <v>0</v>
      </c>
      <c r="I43" s="707">
        <v>0</v>
      </c>
      <c r="J43" s="521">
        <v>1</v>
      </c>
      <c r="K43" s="705">
        <v>1000</v>
      </c>
      <c r="L43" s="521">
        <v>1</v>
      </c>
      <c r="M43" s="705">
        <v>1000</v>
      </c>
      <c r="N43" s="521">
        <v>1</v>
      </c>
      <c r="O43" s="705">
        <v>1000</v>
      </c>
      <c r="P43" s="521">
        <f t="shared" si="1"/>
        <v>3</v>
      </c>
      <c r="Q43" s="708">
        <f t="shared" si="2"/>
        <v>3000</v>
      </c>
      <c r="R43" s="564" t="s">
        <v>1729</v>
      </c>
      <c r="S43" s="564" t="s">
        <v>1730</v>
      </c>
      <c r="T43" s="564" t="s">
        <v>2191</v>
      </c>
      <c r="U43" s="558" t="s">
        <v>2197</v>
      </c>
    </row>
    <row r="44" spans="1:21" ht="101.25" hidden="1" customHeight="1" x14ac:dyDescent="0.25">
      <c r="A44" s="876"/>
      <c r="B44" s="877"/>
      <c r="C44" s="874"/>
      <c r="D44" s="565"/>
      <c r="E44" s="563"/>
      <c r="F44" s="565"/>
      <c r="G44" s="563"/>
      <c r="H44" s="521"/>
      <c r="I44" s="566"/>
      <c r="J44" s="521"/>
      <c r="K44" s="566"/>
      <c r="L44" s="521"/>
      <c r="M44" s="566"/>
      <c r="N44" s="521"/>
      <c r="O44" s="566"/>
      <c r="P44" s="521"/>
      <c r="Q44" s="567"/>
      <c r="R44" s="558"/>
      <c r="S44" s="558"/>
      <c r="T44" s="558"/>
      <c r="U44" s="568"/>
    </row>
    <row r="45" spans="1:21" ht="15" hidden="1" customHeight="1" x14ac:dyDescent="0.25">
      <c r="A45" s="876"/>
      <c r="B45" s="877"/>
      <c r="C45" s="565"/>
      <c r="D45" s="565"/>
      <c r="E45" s="558"/>
      <c r="F45" s="565"/>
      <c r="G45" s="565"/>
      <c r="H45" s="558"/>
      <c r="I45" s="560"/>
      <c r="J45" s="558"/>
      <c r="K45" s="558"/>
      <c r="L45" s="558"/>
      <c r="M45" s="558"/>
      <c r="N45" s="558"/>
      <c r="O45" s="558"/>
      <c r="P45" s="559"/>
      <c r="Q45" s="522"/>
      <c r="R45" s="558"/>
      <c r="S45" s="558"/>
      <c r="T45" s="558"/>
      <c r="U45" s="558"/>
    </row>
    <row r="46" spans="1:21" ht="15" hidden="1" customHeight="1" x14ac:dyDescent="0.25">
      <c r="A46" s="876"/>
      <c r="B46" s="877"/>
      <c r="C46" s="565"/>
      <c r="D46" s="565"/>
      <c r="E46" s="558"/>
      <c r="F46" s="565"/>
      <c r="G46" s="565"/>
      <c r="H46" s="558"/>
      <c r="I46" s="560"/>
      <c r="J46" s="558"/>
      <c r="K46" s="558"/>
      <c r="L46" s="558"/>
      <c r="M46" s="558"/>
      <c r="N46" s="558"/>
      <c r="O46" s="558"/>
      <c r="P46" s="559">
        <f>H46+J46+L46+N46</f>
        <v>0</v>
      </c>
      <c r="Q46" s="522">
        <f>I46+K46+M46+O46</f>
        <v>0</v>
      </c>
      <c r="R46" s="558"/>
      <c r="S46" s="558"/>
      <c r="T46" s="558"/>
      <c r="U46" s="558"/>
    </row>
    <row r="47" spans="1:21" ht="15" hidden="1" customHeight="1" x14ac:dyDescent="0.25">
      <c r="A47" s="878"/>
      <c r="B47" s="877"/>
      <c r="C47" s="565"/>
      <c r="D47" s="565"/>
      <c r="E47" s="558"/>
      <c r="F47" s="565"/>
      <c r="G47" s="565"/>
      <c r="H47" s="558"/>
      <c r="I47" s="560"/>
      <c r="J47" s="558"/>
      <c r="K47" s="558"/>
      <c r="L47" s="558"/>
      <c r="M47" s="558"/>
      <c r="N47" s="558"/>
      <c r="O47" s="558"/>
      <c r="P47" s="559">
        <f>H47+J47+L47+N47</f>
        <v>0</v>
      </c>
      <c r="Q47" s="522">
        <f>I47+K47+M47+O47</f>
        <v>0</v>
      </c>
      <c r="R47" s="558"/>
      <c r="S47" s="558"/>
      <c r="T47" s="558"/>
      <c r="U47" s="558"/>
    </row>
    <row r="48" spans="1:21" ht="15" hidden="1" x14ac:dyDescent="0.25">
      <c r="A48" s="856" t="s">
        <v>1639</v>
      </c>
      <c r="B48" s="858" t="s">
        <v>1675</v>
      </c>
      <c r="C48" s="609"/>
      <c r="D48" s="609"/>
      <c r="E48" s="308"/>
      <c r="F48" s="609"/>
      <c r="G48" s="609"/>
      <c r="H48" s="310"/>
      <c r="I48" s="308"/>
      <c r="J48" s="310"/>
      <c r="K48" s="308"/>
      <c r="L48" s="310"/>
      <c r="M48" s="308"/>
      <c r="N48" s="310"/>
      <c r="O48" s="308"/>
      <c r="P48" s="335">
        <f t="shared" ref="P48:P71" si="3">H48+J48+L48+N48</f>
        <v>0</v>
      </c>
      <c r="Q48" s="336">
        <f t="shared" ref="Q48:Q71" si="4">I48+K48+M48+O48</f>
        <v>0</v>
      </c>
      <c r="R48" s="308"/>
      <c r="S48" s="308"/>
      <c r="T48" s="308"/>
      <c r="U48" s="308"/>
    </row>
    <row r="49" spans="1:21" ht="15" hidden="1" x14ac:dyDescent="0.25">
      <c r="A49" s="856"/>
      <c r="B49" s="859"/>
      <c r="C49" s="609"/>
      <c r="D49" s="609"/>
      <c r="E49" s="308"/>
      <c r="F49" s="609"/>
      <c r="G49" s="609"/>
      <c r="H49" s="310"/>
      <c r="I49" s="308"/>
      <c r="J49" s="310"/>
      <c r="K49" s="308"/>
      <c r="L49" s="310"/>
      <c r="M49" s="308"/>
      <c r="N49" s="310"/>
      <c r="O49" s="308"/>
      <c r="P49" s="335">
        <f t="shared" si="3"/>
        <v>0</v>
      </c>
      <c r="Q49" s="336">
        <f t="shared" si="4"/>
        <v>0</v>
      </c>
      <c r="R49" s="308"/>
      <c r="S49" s="308"/>
      <c r="T49" s="308"/>
      <c r="U49" s="308"/>
    </row>
    <row r="50" spans="1:21" ht="15" hidden="1" x14ac:dyDescent="0.25">
      <c r="A50" s="856"/>
      <c r="B50" s="860"/>
      <c r="C50" s="609"/>
      <c r="D50" s="609"/>
      <c r="E50" s="308"/>
      <c r="F50" s="609"/>
      <c r="G50" s="609"/>
      <c r="H50" s="310"/>
      <c r="I50" s="308"/>
      <c r="J50" s="310"/>
      <c r="K50" s="308"/>
      <c r="L50" s="310"/>
      <c r="M50" s="308"/>
      <c r="N50" s="310"/>
      <c r="O50" s="308"/>
      <c r="P50" s="335">
        <f t="shared" si="3"/>
        <v>0</v>
      </c>
      <c r="Q50" s="336">
        <f t="shared" si="4"/>
        <v>0</v>
      </c>
      <c r="R50" s="308"/>
      <c r="S50" s="308"/>
      <c r="T50" s="308"/>
      <c r="U50" s="308"/>
    </row>
    <row r="51" spans="1:21" ht="15" hidden="1" x14ac:dyDescent="0.25">
      <c r="A51" s="856"/>
      <c r="B51" s="858" t="s">
        <v>1676</v>
      </c>
      <c r="C51" s="609"/>
      <c r="D51" s="609"/>
      <c r="E51" s="308"/>
      <c r="F51" s="609"/>
      <c r="G51" s="609"/>
      <c r="H51" s="310"/>
      <c r="I51" s="308"/>
      <c r="J51" s="310"/>
      <c r="K51" s="308"/>
      <c r="L51" s="310"/>
      <c r="M51" s="308"/>
      <c r="N51" s="310"/>
      <c r="O51" s="308"/>
      <c r="P51" s="335">
        <f t="shared" si="3"/>
        <v>0</v>
      </c>
      <c r="Q51" s="336">
        <f t="shared" si="4"/>
        <v>0</v>
      </c>
      <c r="R51" s="308"/>
      <c r="S51" s="308"/>
      <c r="T51" s="308"/>
      <c r="U51" s="308"/>
    </row>
    <row r="52" spans="1:21" ht="15" hidden="1" x14ac:dyDescent="0.25">
      <c r="A52" s="856"/>
      <c r="B52" s="859"/>
      <c r="C52" s="609"/>
      <c r="D52" s="609"/>
      <c r="E52" s="308"/>
      <c r="F52" s="609"/>
      <c r="G52" s="609"/>
      <c r="H52" s="310"/>
      <c r="I52" s="308"/>
      <c r="J52" s="310"/>
      <c r="K52" s="308"/>
      <c r="L52" s="310"/>
      <c r="M52" s="308"/>
      <c r="N52" s="310"/>
      <c r="O52" s="308"/>
      <c r="P52" s="335">
        <f t="shared" si="3"/>
        <v>0</v>
      </c>
      <c r="Q52" s="336">
        <f t="shared" si="4"/>
        <v>0</v>
      </c>
      <c r="R52" s="308"/>
      <c r="S52" s="308"/>
      <c r="T52" s="308"/>
      <c r="U52" s="308"/>
    </row>
    <row r="53" spans="1:21" ht="15" hidden="1" x14ac:dyDescent="0.25">
      <c r="A53" s="856"/>
      <c r="B53" s="859"/>
      <c r="C53" s="609"/>
      <c r="D53" s="609"/>
      <c r="E53" s="308"/>
      <c r="F53" s="609"/>
      <c r="G53" s="609"/>
      <c r="H53" s="310"/>
      <c r="I53" s="308"/>
      <c r="J53" s="310"/>
      <c r="K53" s="308"/>
      <c r="L53" s="310"/>
      <c r="M53" s="308"/>
      <c r="N53" s="310"/>
      <c r="O53" s="308"/>
      <c r="P53" s="335">
        <f t="shared" si="3"/>
        <v>0</v>
      </c>
      <c r="Q53" s="336">
        <f t="shared" si="4"/>
        <v>0</v>
      </c>
      <c r="R53" s="308"/>
      <c r="S53" s="308"/>
      <c r="T53" s="308"/>
      <c r="U53" s="308"/>
    </row>
    <row r="54" spans="1:21" ht="15" hidden="1" x14ac:dyDescent="0.25">
      <c r="A54" s="856"/>
      <c r="B54" s="860"/>
      <c r="C54" s="609"/>
      <c r="D54" s="609"/>
      <c r="E54" s="308"/>
      <c r="F54" s="609"/>
      <c r="G54" s="609"/>
      <c r="H54" s="310"/>
      <c r="I54" s="308"/>
      <c r="J54" s="310"/>
      <c r="K54" s="308"/>
      <c r="L54" s="310"/>
      <c r="M54" s="308"/>
      <c r="N54" s="310"/>
      <c r="O54" s="308"/>
      <c r="P54" s="335">
        <f t="shared" si="3"/>
        <v>0</v>
      </c>
      <c r="Q54" s="336">
        <f t="shared" si="4"/>
        <v>0</v>
      </c>
      <c r="R54" s="308"/>
      <c r="S54" s="308"/>
      <c r="T54" s="308"/>
      <c r="U54" s="308"/>
    </row>
    <row r="55" spans="1:21" ht="15" hidden="1" x14ac:dyDescent="0.25">
      <c r="A55" s="856"/>
      <c r="B55" s="858" t="s">
        <v>1677</v>
      </c>
      <c r="C55" s="609"/>
      <c r="D55" s="609"/>
      <c r="E55" s="308"/>
      <c r="F55" s="609"/>
      <c r="G55" s="609"/>
      <c r="H55" s="310"/>
      <c r="I55" s="308"/>
      <c r="J55" s="310"/>
      <c r="K55" s="308"/>
      <c r="L55" s="310"/>
      <c r="M55" s="308"/>
      <c r="N55" s="310"/>
      <c r="O55" s="308"/>
      <c r="P55" s="335">
        <f t="shared" si="3"/>
        <v>0</v>
      </c>
      <c r="Q55" s="336">
        <f t="shared" si="4"/>
        <v>0</v>
      </c>
      <c r="R55" s="308"/>
      <c r="S55" s="308"/>
      <c r="T55" s="308"/>
      <c r="U55" s="308"/>
    </row>
    <row r="56" spans="1:21" ht="15" hidden="1" x14ac:dyDescent="0.25">
      <c r="A56" s="856"/>
      <c r="B56" s="859"/>
      <c r="C56" s="609"/>
      <c r="D56" s="609"/>
      <c r="E56" s="308"/>
      <c r="F56" s="609"/>
      <c r="G56" s="609"/>
      <c r="H56" s="310"/>
      <c r="I56" s="308"/>
      <c r="J56" s="310"/>
      <c r="K56" s="308"/>
      <c r="L56" s="310"/>
      <c r="M56" s="308"/>
      <c r="N56" s="310"/>
      <c r="O56" s="308"/>
      <c r="P56" s="335">
        <f t="shared" si="3"/>
        <v>0</v>
      </c>
      <c r="Q56" s="336">
        <f t="shared" si="4"/>
        <v>0</v>
      </c>
      <c r="R56" s="308"/>
      <c r="S56" s="308"/>
      <c r="T56" s="308"/>
      <c r="U56" s="308"/>
    </row>
    <row r="57" spans="1:21" ht="15" hidden="1" x14ac:dyDescent="0.25">
      <c r="A57" s="856"/>
      <c r="B57" s="859"/>
      <c r="C57" s="609"/>
      <c r="D57" s="609"/>
      <c r="E57" s="308"/>
      <c r="F57" s="609"/>
      <c r="G57" s="609"/>
      <c r="H57" s="310"/>
      <c r="I57" s="308"/>
      <c r="J57" s="310"/>
      <c r="K57" s="308"/>
      <c r="L57" s="310"/>
      <c r="M57" s="308"/>
      <c r="N57" s="310"/>
      <c r="O57" s="308"/>
      <c r="P57" s="335">
        <f t="shared" si="3"/>
        <v>0</v>
      </c>
      <c r="Q57" s="336">
        <f t="shared" si="4"/>
        <v>0</v>
      </c>
      <c r="R57" s="308"/>
      <c r="S57" s="308"/>
      <c r="T57" s="308"/>
      <c r="U57" s="308"/>
    </row>
    <row r="58" spans="1:21" ht="15" hidden="1" x14ac:dyDescent="0.25">
      <c r="A58" s="856"/>
      <c r="B58" s="860"/>
      <c r="C58" s="609"/>
      <c r="D58" s="609"/>
      <c r="E58" s="308"/>
      <c r="F58" s="609"/>
      <c r="G58" s="609"/>
      <c r="H58" s="310"/>
      <c r="I58" s="308"/>
      <c r="J58" s="310"/>
      <c r="K58" s="308"/>
      <c r="L58" s="310"/>
      <c r="M58" s="308"/>
      <c r="N58" s="310"/>
      <c r="O58" s="308"/>
      <c r="P58" s="335">
        <f t="shared" si="3"/>
        <v>0</v>
      </c>
      <c r="Q58" s="336">
        <f t="shared" si="4"/>
        <v>0</v>
      </c>
      <c r="R58" s="308"/>
      <c r="S58" s="308"/>
      <c r="T58" s="308"/>
      <c r="U58" s="308"/>
    </row>
    <row r="59" spans="1:21" ht="15" hidden="1" x14ac:dyDescent="0.25">
      <c r="A59" s="856"/>
      <c r="B59" s="858" t="s">
        <v>1678</v>
      </c>
      <c r="C59" s="609"/>
      <c r="D59" s="609"/>
      <c r="E59" s="308"/>
      <c r="F59" s="609"/>
      <c r="G59" s="609"/>
      <c r="H59" s="310"/>
      <c r="I59" s="308"/>
      <c r="J59" s="310"/>
      <c r="K59" s="308"/>
      <c r="L59" s="310"/>
      <c r="M59" s="308"/>
      <c r="N59" s="310"/>
      <c r="O59" s="308"/>
      <c r="P59" s="335">
        <f t="shared" si="3"/>
        <v>0</v>
      </c>
      <c r="Q59" s="336">
        <f t="shared" si="4"/>
        <v>0</v>
      </c>
      <c r="R59" s="308"/>
      <c r="S59" s="308"/>
      <c r="T59" s="308"/>
      <c r="U59" s="308"/>
    </row>
    <row r="60" spans="1:21" ht="15" hidden="1" x14ac:dyDescent="0.25">
      <c r="A60" s="856"/>
      <c r="B60" s="859"/>
      <c r="C60" s="609"/>
      <c r="D60" s="609"/>
      <c r="E60" s="308"/>
      <c r="F60" s="609"/>
      <c r="G60" s="609"/>
      <c r="H60" s="310"/>
      <c r="I60" s="308"/>
      <c r="J60" s="310"/>
      <c r="K60" s="308"/>
      <c r="L60" s="310"/>
      <c r="M60" s="308"/>
      <c r="N60" s="310"/>
      <c r="O60" s="308"/>
      <c r="P60" s="335">
        <f t="shared" si="3"/>
        <v>0</v>
      </c>
      <c r="Q60" s="336">
        <f t="shared" si="4"/>
        <v>0</v>
      </c>
      <c r="R60" s="308"/>
      <c r="S60" s="308"/>
      <c r="T60" s="308"/>
      <c r="U60" s="308"/>
    </row>
    <row r="61" spans="1:21" ht="15" hidden="1" x14ac:dyDescent="0.25">
      <c r="A61" s="856"/>
      <c r="B61" s="859"/>
      <c r="C61" s="609"/>
      <c r="D61" s="609"/>
      <c r="E61" s="308"/>
      <c r="F61" s="609"/>
      <c r="G61" s="609"/>
      <c r="H61" s="310"/>
      <c r="I61" s="308"/>
      <c r="J61" s="310"/>
      <c r="K61" s="308"/>
      <c r="L61" s="310"/>
      <c r="M61" s="308"/>
      <c r="N61" s="310"/>
      <c r="O61" s="308"/>
      <c r="P61" s="335">
        <f t="shared" si="3"/>
        <v>0</v>
      </c>
      <c r="Q61" s="336">
        <f t="shared" si="4"/>
        <v>0</v>
      </c>
      <c r="R61" s="308"/>
      <c r="S61" s="308"/>
      <c r="T61" s="308"/>
      <c r="U61" s="308"/>
    </row>
    <row r="62" spans="1:21" ht="15" hidden="1" x14ac:dyDescent="0.25">
      <c r="A62" s="856"/>
      <c r="B62" s="860"/>
      <c r="C62" s="609"/>
      <c r="D62" s="609"/>
      <c r="E62" s="308"/>
      <c r="F62" s="609"/>
      <c r="G62" s="609"/>
      <c r="H62" s="310"/>
      <c r="I62" s="308"/>
      <c r="J62" s="310"/>
      <c r="K62" s="308"/>
      <c r="L62" s="310"/>
      <c r="M62" s="308"/>
      <c r="N62" s="310"/>
      <c r="O62" s="308"/>
      <c r="P62" s="335">
        <f t="shared" si="3"/>
        <v>0</v>
      </c>
      <c r="Q62" s="336">
        <f t="shared" si="4"/>
        <v>0</v>
      </c>
      <c r="R62" s="308"/>
      <c r="S62" s="308"/>
      <c r="T62" s="308"/>
      <c r="U62" s="308"/>
    </row>
    <row r="63" spans="1:21" ht="15" hidden="1" x14ac:dyDescent="0.25">
      <c r="A63" s="856"/>
      <c r="B63" s="858" t="s">
        <v>1679</v>
      </c>
      <c r="C63" s="609"/>
      <c r="D63" s="609"/>
      <c r="E63" s="308"/>
      <c r="F63" s="609"/>
      <c r="G63" s="609"/>
      <c r="H63" s="310"/>
      <c r="I63" s="308"/>
      <c r="J63" s="310"/>
      <c r="K63" s="308"/>
      <c r="L63" s="310"/>
      <c r="M63" s="308"/>
      <c r="N63" s="310"/>
      <c r="O63" s="308"/>
      <c r="P63" s="335">
        <f t="shared" si="3"/>
        <v>0</v>
      </c>
      <c r="Q63" s="336">
        <f t="shared" si="4"/>
        <v>0</v>
      </c>
      <c r="R63" s="308"/>
      <c r="S63" s="308"/>
      <c r="T63" s="308"/>
      <c r="U63" s="308"/>
    </row>
    <row r="64" spans="1:21" ht="15" hidden="1" x14ac:dyDescent="0.25">
      <c r="A64" s="856"/>
      <c r="B64" s="859"/>
      <c r="C64" s="609"/>
      <c r="D64" s="609"/>
      <c r="E64" s="308"/>
      <c r="F64" s="609"/>
      <c r="G64" s="609"/>
      <c r="H64" s="310"/>
      <c r="I64" s="308"/>
      <c r="J64" s="310"/>
      <c r="K64" s="308"/>
      <c r="L64" s="310"/>
      <c r="M64" s="308"/>
      <c r="N64" s="310"/>
      <c r="O64" s="308"/>
      <c r="P64" s="335">
        <f t="shared" si="3"/>
        <v>0</v>
      </c>
      <c r="Q64" s="336">
        <f t="shared" si="4"/>
        <v>0</v>
      </c>
      <c r="R64" s="308"/>
      <c r="S64" s="308"/>
      <c r="T64" s="308"/>
      <c r="U64" s="308"/>
    </row>
    <row r="65" spans="1:21" ht="15" hidden="1" x14ac:dyDescent="0.25">
      <c r="A65" s="856"/>
      <c r="B65" s="860"/>
      <c r="C65" s="609"/>
      <c r="D65" s="609"/>
      <c r="E65" s="308"/>
      <c r="F65" s="609"/>
      <c r="G65" s="609"/>
      <c r="H65" s="310"/>
      <c r="I65" s="308"/>
      <c r="J65" s="310"/>
      <c r="K65" s="308"/>
      <c r="L65" s="310"/>
      <c r="M65" s="308"/>
      <c r="N65" s="310"/>
      <c r="O65" s="308"/>
      <c r="P65" s="335">
        <f t="shared" si="3"/>
        <v>0</v>
      </c>
      <c r="Q65" s="336">
        <f t="shared" si="4"/>
        <v>0</v>
      </c>
      <c r="R65" s="308"/>
      <c r="S65" s="308"/>
      <c r="T65" s="308"/>
      <c r="U65" s="308"/>
    </row>
    <row r="66" spans="1:21" ht="15" hidden="1" x14ac:dyDescent="0.25">
      <c r="A66" s="856"/>
      <c r="B66" s="858" t="s">
        <v>1680</v>
      </c>
      <c r="C66" s="609"/>
      <c r="D66" s="609"/>
      <c r="E66" s="308"/>
      <c r="F66" s="609"/>
      <c r="G66" s="609"/>
      <c r="H66" s="310"/>
      <c r="I66" s="308"/>
      <c r="J66" s="310"/>
      <c r="K66" s="308"/>
      <c r="L66" s="310"/>
      <c r="M66" s="308"/>
      <c r="N66" s="310"/>
      <c r="O66" s="308"/>
      <c r="P66" s="335">
        <f t="shared" si="3"/>
        <v>0</v>
      </c>
      <c r="Q66" s="336">
        <f t="shared" si="4"/>
        <v>0</v>
      </c>
      <c r="R66" s="308"/>
      <c r="S66" s="308"/>
      <c r="T66" s="308"/>
      <c r="U66" s="308"/>
    </row>
    <row r="67" spans="1:21" ht="15" hidden="1" x14ac:dyDescent="0.25">
      <c r="A67" s="856"/>
      <c r="B67" s="859"/>
      <c r="C67" s="609"/>
      <c r="D67" s="609"/>
      <c r="E67" s="308"/>
      <c r="F67" s="609"/>
      <c r="G67" s="609"/>
      <c r="H67" s="310"/>
      <c r="I67" s="308"/>
      <c r="J67" s="310"/>
      <c r="K67" s="308"/>
      <c r="L67" s="310"/>
      <c r="M67" s="308"/>
      <c r="N67" s="310"/>
      <c r="O67" s="308"/>
      <c r="P67" s="335">
        <f t="shared" si="3"/>
        <v>0</v>
      </c>
      <c r="Q67" s="336">
        <f t="shared" si="4"/>
        <v>0</v>
      </c>
      <c r="R67" s="308"/>
      <c r="S67" s="308"/>
      <c r="T67" s="308"/>
      <c r="U67" s="308"/>
    </row>
    <row r="68" spans="1:21" ht="15" hidden="1" x14ac:dyDescent="0.25">
      <c r="A68" s="856"/>
      <c r="B68" s="859"/>
      <c r="C68" s="609"/>
      <c r="D68" s="609"/>
      <c r="E68" s="308"/>
      <c r="F68" s="609"/>
      <c r="G68" s="609"/>
      <c r="H68" s="310"/>
      <c r="I68" s="308"/>
      <c r="J68" s="310"/>
      <c r="K68" s="308"/>
      <c r="L68" s="310"/>
      <c r="M68" s="308"/>
      <c r="N68" s="310"/>
      <c r="O68" s="308"/>
      <c r="P68" s="335">
        <f t="shared" si="3"/>
        <v>0</v>
      </c>
      <c r="Q68" s="336">
        <f t="shared" si="4"/>
        <v>0</v>
      </c>
      <c r="R68" s="308"/>
      <c r="S68" s="308"/>
      <c r="T68" s="308"/>
      <c r="U68" s="308"/>
    </row>
    <row r="69" spans="1:21" ht="15" hidden="1" x14ac:dyDescent="0.25">
      <c r="A69" s="856"/>
      <c r="B69" s="858" t="s">
        <v>1681</v>
      </c>
      <c r="C69" s="609"/>
      <c r="D69" s="609"/>
      <c r="E69" s="308"/>
      <c r="F69" s="609"/>
      <c r="G69" s="609"/>
      <c r="H69" s="310"/>
      <c r="I69" s="308"/>
      <c r="J69" s="310"/>
      <c r="K69" s="308"/>
      <c r="L69" s="310"/>
      <c r="M69" s="308"/>
      <c r="N69" s="310"/>
      <c r="O69" s="308"/>
      <c r="P69" s="335">
        <f t="shared" si="3"/>
        <v>0</v>
      </c>
      <c r="Q69" s="336">
        <f t="shared" si="4"/>
        <v>0</v>
      </c>
      <c r="R69" s="308"/>
      <c r="S69" s="308"/>
      <c r="T69" s="308"/>
      <c r="U69" s="308"/>
    </row>
    <row r="70" spans="1:21" ht="15" hidden="1" x14ac:dyDescent="0.25">
      <c r="A70" s="856"/>
      <c r="B70" s="859"/>
      <c r="C70" s="609"/>
      <c r="D70" s="609"/>
      <c r="E70" s="308"/>
      <c r="F70" s="609"/>
      <c r="G70" s="609"/>
      <c r="H70" s="310"/>
      <c r="I70" s="308"/>
      <c r="J70" s="310"/>
      <c r="K70" s="308"/>
      <c r="L70" s="310"/>
      <c r="M70" s="308"/>
      <c r="N70" s="310"/>
      <c r="O70" s="308"/>
      <c r="P70" s="335">
        <f t="shared" si="3"/>
        <v>0</v>
      </c>
      <c r="Q70" s="336">
        <f t="shared" si="4"/>
        <v>0</v>
      </c>
      <c r="R70" s="308"/>
      <c r="S70" s="308"/>
      <c r="T70" s="308"/>
      <c r="U70" s="308"/>
    </row>
    <row r="71" spans="1:21" ht="15" hidden="1" x14ac:dyDescent="0.25">
      <c r="A71" s="857"/>
      <c r="B71" s="859"/>
      <c r="C71" s="609"/>
      <c r="D71" s="609"/>
      <c r="E71" s="308"/>
      <c r="F71" s="609"/>
      <c r="G71" s="609"/>
      <c r="H71" s="310"/>
      <c r="I71" s="308"/>
      <c r="J71" s="310"/>
      <c r="K71" s="308"/>
      <c r="L71" s="310"/>
      <c r="M71" s="308"/>
      <c r="N71" s="310"/>
      <c r="O71" s="308"/>
      <c r="P71" s="335">
        <f t="shared" si="3"/>
        <v>0</v>
      </c>
      <c r="Q71" s="336">
        <f t="shared" si="4"/>
        <v>0</v>
      </c>
      <c r="R71" s="308"/>
      <c r="S71" s="308"/>
      <c r="T71" s="308"/>
      <c r="U71" s="308"/>
    </row>
    <row r="72" spans="1:21" s="242" customFormat="1" ht="15.75" x14ac:dyDescent="0.25">
      <c r="A72" s="618"/>
      <c r="B72" s="619"/>
      <c r="C72" s="618" t="s">
        <v>97</v>
      </c>
      <c r="D72" s="619"/>
      <c r="E72" s="619"/>
      <c r="F72" s="619"/>
      <c r="G72" s="620"/>
      <c r="H72" s="636">
        <f t="shared" ref="H72:Q72" si="5">SUM(H9:H71)</f>
        <v>1</v>
      </c>
      <c r="I72" s="636">
        <f t="shared" si="5"/>
        <v>0</v>
      </c>
      <c r="J72" s="636">
        <f t="shared" si="5"/>
        <v>2.25</v>
      </c>
      <c r="K72" s="636">
        <f t="shared" si="5"/>
        <v>1000</v>
      </c>
      <c r="L72" s="636">
        <f t="shared" si="5"/>
        <v>2.5</v>
      </c>
      <c r="M72" s="636">
        <f t="shared" si="5"/>
        <v>3000</v>
      </c>
      <c r="N72" s="636">
        <f t="shared" si="5"/>
        <v>2.25</v>
      </c>
      <c r="O72" s="636">
        <f t="shared" si="5"/>
        <v>1000</v>
      </c>
      <c r="P72" s="636">
        <f t="shared" si="5"/>
        <v>8</v>
      </c>
      <c r="Q72" s="636">
        <f t="shared" si="5"/>
        <v>5000</v>
      </c>
      <c r="R72" s="478"/>
      <c r="S72" s="478"/>
      <c r="T72" s="478"/>
      <c r="U72" s="478"/>
    </row>
    <row r="73" spans="1:21" ht="15.75" x14ac:dyDescent="0.25">
      <c r="A73" s="242"/>
      <c r="B73" s="242"/>
      <c r="C73" s="242"/>
      <c r="D73" s="242"/>
      <c r="E73" s="242"/>
      <c r="F73" s="241"/>
      <c r="G73" s="242"/>
      <c r="H73" s="242"/>
      <c r="S73" s="247"/>
      <c r="T73" s="247"/>
      <c r="U73" s="248"/>
    </row>
    <row r="74" spans="1:21" ht="15.75" x14ac:dyDescent="0.25">
      <c r="F74" s="241"/>
      <c r="S74" s="247"/>
      <c r="T74" s="247"/>
    </row>
    <row r="75" spans="1:21" ht="15.75" x14ac:dyDescent="0.25">
      <c r="F75" s="241"/>
      <c r="S75" s="247"/>
      <c r="T75" s="247"/>
    </row>
    <row r="76" spans="1:21" ht="15.75" x14ac:dyDescent="0.25">
      <c r="F76" s="241"/>
      <c r="S76" s="247"/>
      <c r="T76" s="247"/>
    </row>
    <row r="77" spans="1:21" ht="15.75" x14ac:dyDescent="0.25">
      <c r="F77" s="241"/>
      <c r="S77" s="247"/>
      <c r="T77" s="247"/>
    </row>
    <row r="78" spans="1:21" ht="15.75" x14ac:dyDescent="0.25">
      <c r="F78" s="241"/>
      <c r="S78" s="247"/>
      <c r="T78" s="247"/>
    </row>
    <row r="79" spans="1:21" ht="15.75" x14ac:dyDescent="0.25">
      <c r="F79" s="241"/>
      <c r="S79" s="247"/>
      <c r="T79" s="247"/>
    </row>
    <row r="80" spans="1:21" ht="15.75" x14ac:dyDescent="0.25">
      <c r="F80" s="241"/>
      <c r="S80" s="247"/>
      <c r="T80" s="247"/>
    </row>
    <row r="81" spans="6:20" ht="15.75" x14ac:dyDescent="0.25">
      <c r="F81" s="241"/>
      <c r="S81" s="247"/>
      <c r="T81" s="247"/>
    </row>
    <row r="82" spans="6:20" ht="15.75" x14ac:dyDescent="0.25">
      <c r="F82" s="241"/>
      <c r="S82" s="249"/>
      <c r="T82" s="249"/>
    </row>
    <row r="83" spans="6:20" ht="15.75" x14ac:dyDescent="0.25">
      <c r="F83" s="241"/>
      <c r="S83" s="247"/>
      <c r="T83" s="247"/>
    </row>
    <row r="84" spans="6:20" ht="15.75" x14ac:dyDescent="0.25">
      <c r="F84" s="241"/>
      <c r="S84" s="247"/>
      <c r="T84" s="247"/>
    </row>
    <row r="85" spans="6:20" ht="15.75" x14ac:dyDescent="0.25">
      <c r="F85" s="241"/>
      <c r="S85" s="247"/>
      <c r="T85" s="247"/>
    </row>
    <row r="86" spans="6:20" ht="15.75" x14ac:dyDescent="0.25">
      <c r="F86" s="241"/>
      <c r="S86" s="247"/>
      <c r="T86" s="247"/>
    </row>
    <row r="87" spans="6:20" ht="15.75" x14ac:dyDescent="0.25">
      <c r="F87" s="241"/>
      <c r="S87" s="247"/>
      <c r="T87" s="247"/>
    </row>
    <row r="88" spans="6:20" ht="15.75" x14ac:dyDescent="0.25">
      <c r="F88" s="241"/>
      <c r="S88" s="247"/>
      <c r="T88" s="247"/>
    </row>
    <row r="89" spans="6:20" ht="15.75" x14ac:dyDescent="0.25">
      <c r="F89" s="241"/>
      <c r="S89" s="247"/>
      <c r="T89" s="247"/>
    </row>
    <row r="90" spans="6:20" ht="15.75" x14ac:dyDescent="0.25">
      <c r="F90" s="241"/>
      <c r="S90" s="247"/>
      <c r="T90" s="247"/>
    </row>
    <row r="91" spans="6:20" ht="15.75" x14ac:dyDescent="0.25">
      <c r="F91" s="241"/>
      <c r="S91" s="247"/>
      <c r="T91" s="247"/>
    </row>
    <row r="92" spans="6:20" x14ac:dyDescent="0.25">
      <c r="S92" s="247"/>
      <c r="T92" s="247"/>
    </row>
    <row r="93" spans="6:20" x14ac:dyDescent="0.25">
      <c r="S93" s="247"/>
      <c r="T93" s="247"/>
    </row>
    <row r="94" spans="6:20" x14ac:dyDescent="0.25">
      <c r="S94" s="247"/>
      <c r="T94" s="247"/>
    </row>
    <row r="95" spans="6:20" x14ac:dyDescent="0.25">
      <c r="S95" s="247"/>
      <c r="T95" s="247"/>
    </row>
    <row r="96" spans="6:20" x14ac:dyDescent="0.25">
      <c r="S96" s="247"/>
      <c r="T96" s="247"/>
    </row>
    <row r="97" spans="6:20" x14ac:dyDescent="0.25">
      <c r="S97" s="247"/>
      <c r="T97" s="247"/>
    </row>
    <row r="98" spans="6:20" x14ac:dyDescent="0.25">
      <c r="S98" s="247"/>
      <c r="T98" s="247"/>
    </row>
    <row r="99" spans="6:20" x14ac:dyDescent="0.25">
      <c r="S99" s="247"/>
      <c r="T99" s="247"/>
    </row>
    <row r="103" spans="6:20" x14ac:dyDescent="0.25">
      <c r="F103" s="237"/>
      <c r="S103" s="244"/>
      <c r="T103" s="244"/>
    </row>
    <row r="104" spans="6:20" x14ac:dyDescent="0.25">
      <c r="F104" s="237"/>
      <c r="S104" s="244"/>
      <c r="T104" s="244"/>
    </row>
    <row r="105" spans="6:20" x14ac:dyDescent="0.25">
      <c r="F105" s="237"/>
      <c r="S105" s="244"/>
      <c r="T105" s="244"/>
    </row>
    <row r="106" spans="6:20" x14ac:dyDescent="0.25">
      <c r="F106" s="237"/>
      <c r="S106" s="244"/>
      <c r="T106" s="244"/>
    </row>
    <row r="107" spans="6:20" x14ac:dyDescent="0.25">
      <c r="F107" s="237"/>
      <c r="S107" s="244"/>
      <c r="T107" s="244"/>
    </row>
    <row r="108" spans="6:20" x14ac:dyDescent="0.25">
      <c r="F108" s="237"/>
      <c r="S108" s="244"/>
      <c r="T108" s="244"/>
    </row>
    <row r="109" spans="6:20" x14ac:dyDescent="0.25">
      <c r="F109" s="237"/>
      <c r="S109" s="244"/>
      <c r="T109" s="244"/>
    </row>
    <row r="110" spans="6:20" x14ac:dyDescent="0.25">
      <c r="F110" s="237"/>
      <c r="S110" s="244"/>
      <c r="T110" s="244"/>
    </row>
    <row r="111" spans="6:20" x14ac:dyDescent="0.25">
      <c r="F111" s="237"/>
      <c r="S111" s="244"/>
      <c r="T111" s="244"/>
    </row>
    <row r="112" spans="6:20" x14ac:dyDescent="0.25">
      <c r="F112" s="237"/>
      <c r="S112" s="244"/>
      <c r="T112" s="244"/>
    </row>
    <row r="113" spans="6:20" x14ac:dyDescent="0.25">
      <c r="F113" s="237"/>
      <c r="S113" s="244"/>
      <c r="T113" s="244"/>
    </row>
    <row r="114" spans="6:20" x14ac:dyDescent="0.25">
      <c r="F114" s="237"/>
      <c r="S114" s="244"/>
      <c r="T114" s="244"/>
    </row>
    <row r="115" spans="6:20" x14ac:dyDescent="0.25">
      <c r="F115" s="237"/>
      <c r="S115" s="244"/>
      <c r="T115" s="244"/>
    </row>
    <row r="116" spans="6:20" x14ac:dyDescent="0.25">
      <c r="F116" s="237"/>
      <c r="S116" s="244"/>
      <c r="T116" s="244"/>
    </row>
    <row r="117" spans="6:20" x14ac:dyDescent="0.25">
      <c r="F117" s="237"/>
      <c r="S117" s="244"/>
      <c r="T117" s="244"/>
    </row>
    <row r="118" spans="6:20" x14ac:dyDescent="0.25">
      <c r="F118" s="237"/>
      <c r="S118" s="244"/>
      <c r="T118" s="244"/>
    </row>
    <row r="119" spans="6:20" x14ac:dyDescent="0.25">
      <c r="F119" s="237"/>
      <c r="S119" s="244"/>
      <c r="T119" s="244"/>
    </row>
    <row r="120" spans="6:20" x14ac:dyDescent="0.25">
      <c r="F120" s="237"/>
      <c r="S120" s="244"/>
      <c r="T120" s="244"/>
    </row>
    <row r="121" spans="6:20" x14ac:dyDescent="0.25">
      <c r="F121" s="237"/>
      <c r="S121" s="244"/>
      <c r="T121" s="244"/>
    </row>
    <row r="122" spans="6:20" x14ac:dyDescent="0.25">
      <c r="F122" s="237"/>
      <c r="S122" s="244"/>
      <c r="T122" s="244"/>
    </row>
    <row r="123" spans="6:20" x14ac:dyDescent="0.25">
      <c r="F123" s="237"/>
      <c r="S123" s="244"/>
      <c r="T123" s="244"/>
    </row>
    <row r="124" spans="6:20" x14ac:dyDescent="0.25">
      <c r="F124" s="237"/>
      <c r="S124" s="244"/>
      <c r="T124" s="244"/>
    </row>
    <row r="125" spans="6:20" x14ac:dyDescent="0.25">
      <c r="F125" s="237"/>
      <c r="S125" s="244"/>
      <c r="T125" s="244"/>
    </row>
    <row r="126" spans="6:20" x14ac:dyDescent="0.25">
      <c r="F126" s="237"/>
      <c r="S126" s="244"/>
      <c r="T126" s="244"/>
    </row>
    <row r="127" spans="6:20" x14ac:dyDescent="0.25">
      <c r="F127" s="237"/>
      <c r="S127" s="244"/>
      <c r="T127" s="244"/>
    </row>
    <row r="128" spans="6:20" x14ac:dyDescent="0.25">
      <c r="F128" s="237"/>
      <c r="S128" s="244"/>
      <c r="T128" s="244"/>
    </row>
    <row r="129" spans="6:6" x14ac:dyDescent="0.25">
      <c r="F129" s="237"/>
    </row>
    <row r="130" spans="6:6" x14ac:dyDescent="0.25">
      <c r="F130" s="237"/>
    </row>
    <row r="131" spans="6:6" x14ac:dyDescent="0.25">
      <c r="F131" s="237"/>
    </row>
    <row r="132" spans="6:6" x14ac:dyDescent="0.25">
      <c r="F132" s="237"/>
    </row>
    <row r="133" spans="6:6" x14ac:dyDescent="0.25">
      <c r="F133" s="237"/>
    </row>
    <row r="134" spans="6:6" x14ac:dyDescent="0.25">
      <c r="F134" s="237"/>
    </row>
    <row r="135" spans="6:6" x14ac:dyDescent="0.25">
      <c r="F135" s="237"/>
    </row>
    <row r="136" spans="6:6" x14ac:dyDescent="0.25">
      <c r="F136" s="237"/>
    </row>
    <row r="137" spans="6:6" x14ac:dyDescent="0.25">
      <c r="F137" s="237"/>
    </row>
    <row r="138" spans="6:6" x14ac:dyDescent="0.25">
      <c r="F138" s="237"/>
    </row>
    <row r="139" spans="6:6" x14ac:dyDescent="0.25">
      <c r="F139" s="237"/>
    </row>
    <row r="140" spans="6:6" x14ac:dyDescent="0.25">
      <c r="F140" s="237"/>
    </row>
    <row r="141" spans="6:6" x14ac:dyDescent="0.25">
      <c r="F141" s="237"/>
    </row>
    <row r="142" spans="6:6" x14ac:dyDescent="0.25">
      <c r="F142" s="237"/>
    </row>
    <row r="143" spans="6:6" x14ac:dyDescent="0.25">
      <c r="F143" s="237"/>
    </row>
    <row r="144" spans="6:6" x14ac:dyDescent="0.25">
      <c r="F144" s="237"/>
    </row>
    <row r="145" spans="6:6" x14ac:dyDescent="0.25">
      <c r="F145" s="237"/>
    </row>
    <row r="146" spans="6:6" x14ac:dyDescent="0.25">
      <c r="F146" s="237"/>
    </row>
    <row r="147" spans="6:6" x14ac:dyDescent="0.25">
      <c r="F147" s="237"/>
    </row>
    <row r="148" spans="6:6" x14ac:dyDescent="0.25">
      <c r="F148" s="237"/>
    </row>
    <row r="149" spans="6:6" x14ac:dyDescent="0.25">
      <c r="F149" s="237"/>
    </row>
    <row r="150" spans="6:6" x14ac:dyDescent="0.25">
      <c r="F150" s="237"/>
    </row>
    <row r="151" spans="6:6" x14ac:dyDescent="0.25">
      <c r="F151" s="237"/>
    </row>
    <row r="152" spans="6:6" x14ac:dyDescent="0.25">
      <c r="F152" s="237"/>
    </row>
    <row r="153" spans="6:6" x14ac:dyDescent="0.25">
      <c r="F153" s="237"/>
    </row>
    <row r="154" spans="6:6" x14ac:dyDescent="0.25">
      <c r="F154" s="237"/>
    </row>
    <row r="155" spans="6:6" x14ac:dyDescent="0.25">
      <c r="F155" s="237"/>
    </row>
    <row r="156" spans="6:6" x14ac:dyDescent="0.25">
      <c r="F156" s="237"/>
    </row>
    <row r="157" spans="6:6" x14ac:dyDescent="0.25">
      <c r="F157" s="237"/>
    </row>
    <row r="158" spans="6:6" x14ac:dyDescent="0.25">
      <c r="F158" s="237"/>
    </row>
    <row r="159" spans="6:6" x14ac:dyDescent="0.25">
      <c r="F159" s="237"/>
    </row>
    <row r="160" spans="6:6" x14ac:dyDescent="0.25">
      <c r="F160" s="237"/>
    </row>
    <row r="161" spans="6:6" x14ac:dyDescent="0.25">
      <c r="F161" s="237"/>
    </row>
    <row r="162" spans="6:6" x14ac:dyDescent="0.25">
      <c r="F162" s="237"/>
    </row>
    <row r="163" spans="6:6" x14ac:dyDescent="0.25">
      <c r="F163" s="237"/>
    </row>
    <row r="164" spans="6:6" x14ac:dyDescent="0.25">
      <c r="F164" s="237"/>
    </row>
    <row r="165" spans="6:6" x14ac:dyDescent="0.25">
      <c r="F165" s="237"/>
    </row>
    <row r="166" spans="6:6" x14ac:dyDescent="0.25">
      <c r="F166" s="237"/>
    </row>
    <row r="167" spans="6:6" x14ac:dyDescent="0.25">
      <c r="F167" s="237"/>
    </row>
    <row r="168" spans="6:6" x14ac:dyDescent="0.25">
      <c r="F168" s="237"/>
    </row>
  </sheetData>
  <mergeCells count="36">
    <mergeCell ref="C43:C44"/>
    <mergeCell ref="A6:A8"/>
    <mergeCell ref="B32:B37"/>
    <mergeCell ref="B38:B42"/>
    <mergeCell ref="B43:B47"/>
    <mergeCell ref="A10:A25"/>
    <mergeCell ref="A26:A47"/>
    <mergeCell ref="B26:B31"/>
    <mergeCell ref="N7:O7"/>
    <mergeCell ref="D6:D8"/>
    <mergeCell ref="B10:B14"/>
    <mergeCell ref="B15:B19"/>
    <mergeCell ref="B20:B25"/>
    <mergeCell ref="B6:B8"/>
    <mergeCell ref="C6:C8"/>
    <mergeCell ref="E6:E8"/>
    <mergeCell ref="H7:I7"/>
    <mergeCell ref="J7:K7"/>
    <mergeCell ref="L7:M7"/>
    <mergeCell ref="C10:C11"/>
    <mergeCell ref="U6:U8"/>
    <mergeCell ref="P6:Q7"/>
    <mergeCell ref="T6:T8"/>
    <mergeCell ref="S6:S8"/>
    <mergeCell ref="A48:A71"/>
    <mergeCell ref="B51:B54"/>
    <mergeCell ref="B48:B50"/>
    <mergeCell ref="B69:B71"/>
    <mergeCell ref="B63:B65"/>
    <mergeCell ref="B66:B68"/>
    <mergeCell ref="B59:B62"/>
    <mergeCell ref="B55:B58"/>
    <mergeCell ref="R6:R8"/>
    <mergeCell ref="G6:G8"/>
    <mergeCell ref="F6:F8"/>
    <mergeCell ref="H6:O6"/>
  </mergeCells>
  <dataValidations count="22">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44"/>
    <dataValidation allowBlank="1" showInputMessage="1" showErrorMessage="1" promptTitle="INDICADORES DE RESULTADOS" prompt="Medidas o variables para verificar el cumplimiento de cada paso._x000a_" sqref="E6:E9 E44"/>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5:C19">
      <formula1>$Q$1:$R$1</formula1>
    </dataValidation>
    <dataValidation type="list" allowBlank="1" showInputMessage="1" showErrorMessage="1" sqref="C10 C12:C14">
      <formula1>$M$1:$P$1</formula1>
    </dataValidation>
    <dataValidation type="list" allowBlank="1" showInputMessage="1" showErrorMessage="1" sqref="C20:C25">
      <formula1>$S$1:$T$1</formula1>
    </dataValidation>
    <dataValidation type="list" allowBlank="1" showInputMessage="1" showErrorMessage="1" sqref="C26:C31">
      <formula1>$U$1:$W$1</formula1>
    </dataValidation>
    <dataValidation type="list" allowBlank="1" showInputMessage="1" showErrorMessage="1" sqref="C32:C37">
      <formula1>$X$1:$AA$1</formula1>
    </dataValidation>
    <dataValidation type="list" allowBlank="1" showInputMessage="1" showErrorMessage="1" sqref="C38:C42">
      <formula1>$AB$1:$AE$1</formula1>
    </dataValidation>
    <dataValidation type="list" allowBlank="1" showInputMessage="1" showErrorMessage="1" sqref="C43 C45:C47">
      <formula1>$AF$1:$AJ$1</formula1>
    </dataValidation>
    <dataValidation type="list" allowBlank="1" showInputMessage="1" showErrorMessage="1" sqref="C48:C50">
      <formula1>$AK$1</formula1>
    </dataValidation>
    <dataValidation type="list" allowBlank="1" showInputMessage="1" showErrorMessage="1" sqref="C51:C54">
      <formula1>$AL$1</formula1>
    </dataValidation>
    <dataValidation type="list" allowBlank="1" showInputMessage="1" showErrorMessage="1" sqref="C55:C58">
      <formula1>$AM$1</formula1>
    </dataValidation>
    <dataValidation type="list" allowBlank="1" showInputMessage="1" showErrorMessage="1" sqref="C59:C62">
      <formula1>$AN$1</formula1>
    </dataValidation>
    <dataValidation type="list" allowBlank="1" showInputMessage="1" showErrorMessage="1" sqref="C63:C65">
      <formula1>$AO$1</formula1>
    </dataValidation>
    <dataValidation type="list" allowBlank="1" showInputMessage="1" showErrorMessage="1" sqref="C66:C68">
      <formula1>$AP$1</formula1>
    </dataValidation>
    <dataValidation type="list" allowBlank="1" showInputMessage="1" showErrorMessage="1" sqref="C69:C71">
      <formula1>$AQ$1</formula1>
    </dataValidation>
  </dataValidations>
  <pageMargins left="0.25" right="0.25" top="0.75" bottom="0.75" header="0.3" footer="0.3"/>
  <pageSetup firstPageNumber="15"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opLeftCell="E1" zoomScale="110" zoomScaleNormal="110" workbookViewId="0">
      <pane ySplit="8" topLeftCell="A9" activePane="bottomLeft" state="frozen"/>
      <selection activeCell="A7" sqref="A7"/>
      <selection pane="bottomLeft" activeCell="G5" sqref="G5"/>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04" customWidth="1"/>
    <col min="5" max="7" width="27.42578125" customWidth="1"/>
    <col min="8" max="8" width="18" customWidth="1"/>
    <col min="9" max="9" width="13.7109375" style="228" bestFit="1" customWidth="1"/>
    <col min="10" max="10" width="20" customWidth="1"/>
    <col min="11" max="11" width="18.85546875" style="228" customWidth="1"/>
    <col min="12" max="12" width="16.42578125" customWidth="1"/>
    <col min="13" max="13" width="15.140625" style="228" bestFit="1" customWidth="1"/>
    <col min="14" max="14" width="17.28515625" customWidth="1"/>
    <col min="15" max="15" width="15.140625" style="228" bestFit="1" customWidth="1"/>
    <col min="16" max="16" width="19.140625" style="340" customWidth="1"/>
    <col min="17" max="17" width="18.28515625" style="341" customWidth="1"/>
    <col min="18" max="18" width="21.7109375" customWidth="1"/>
    <col min="19" max="19" width="18.5703125" customWidth="1"/>
    <col min="20" max="20" width="19.42578125" customWidth="1"/>
    <col min="21" max="21" width="21.140625" customWidth="1"/>
  </cols>
  <sheetData>
    <row r="1" spans="1:34" ht="18" x14ac:dyDescent="0.25">
      <c r="A1" s="639"/>
      <c r="B1" s="639"/>
      <c r="C1" s="640" t="s">
        <v>1497</v>
      </c>
      <c r="D1" s="640" t="s">
        <v>1498</v>
      </c>
      <c r="E1" s="639"/>
      <c r="F1" s="639"/>
      <c r="G1" s="639"/>
      <c r="H1" s="626" t="s">
        <v>1382</v>
      </c>
      <c r="I1" s="641"/>
      <c r="J1" s="626"/>
      <c r="K1" s="626"/>
      <c r="L1" s="639"/>
      <c r="M1" s="640" t="s">
        <v>1617</v>
      </c>
      <c r="N1" s="640" t="s">
        <v>1618</v>
      </c>
      <c r="O1" s="640" t="s">
        <v>1619</v>
      </c>
      <c r="P1" s="640" t="s">
        <v>1621</v>
      </c>
      <c r="Q1" s="640" t="s">
        <v>1620</v>
      </c>
      <c r="R1" s="640" t="s">
        <v>1622</v>
      </c>
      <c r="S1" s="640" t="s">
        <v>1613</v>
      </c>
      <c r="T1" s="640" t="s">
        <v>1614</v>
      </c>
      <c r="U1" s="640" t="s">
        <v>1615</v>
      </c>
      <c r="V1" s="446" t="s">
        <v>1616</v>
      </c>
      <c r="W1" s="448" t="s">
        <v>1607</v>
      </c>
      <c r="X1" s="446" t="s">
        <v>1608</v>
      </c>
      <c r="Y1" s="446" t="s">
        <v>1609</v>
      </c>
      <c r="Z1" s="446" t="s">
        <v>1610</v>
      </c>
      <c r="AA1" s="446" t="s">
        <v>1611</v>
      </c>
      <c r="AB1" s="446" t="s">
        <v>1612</v>
      </c>
      <c r="AC1" s="404"/>
      <c r="AD1" s="404"/>
      <c r="AE1" s="404"/>
      <c r="AF1" s="404"/>
      <c r="AG1" s="404"/>
      <c r="AH1" s="404"/>
    </row>
    <row r="2" spans="1:34" ht="18.75" x14ac:dyDescent="0.25">
      <c r="A2" s="642" t="s">
        <v>1346</v>
      </c>
      <c r="B2" s="639"/>
      <c r="C2" s="639"/>
      <c r="D2" s="639"/>
      <c r="E2" s="639"/>
      <c r="F2" s="639"/>
      <c r="G2" s="639"/>
      <c r="H2" s="626"/>
      <c r="I2" s="641"/>
      <c r="J2" s="626"/>
      <c r="K2" s="626"/>
      <c r="L2" s="626"/>
      <c r="M2" s="626"/>
      <c r="N2" s="626"/>
      <c r="O2" s="626"/>
      <c r="P2" s="643"/>
      <c r="Q2" s="643"/>
      <c r="R2" s="626"/>
      <c r="S2" s="626"/>
      <c r="T2" s="626"/>
      <c r="U2" s="626"/>
      <c r="V2" s="261"/>
      <c r="W2" s="261"/>
      <c r="X2" s="261"/>
      <c r="Y2" s="261"/>
      <c r="Z2" s="261"/>
      <c r="AA2" s="261"/>
    </row>
    <row r="3" spans="1:34" ht="18.75" x14ac:dyDescent="0.25">
      <c r="A3" s="644" t="s">
        <v>1386</v>
      </c>
      <c r="B3" s="639"/>
      <c r="C3" s="639"/>
      <c r="D3" s="639"/>
      <c r="E3" s="639"/>
      <c r="F3" s="639"/>
      <c r="G3" s="639"/>
      <c r="H3" s="626"/>
      <c r="I3" s="641"/>
      <c r="J3" s="626"/>
      <c r="K3" s="626"/>
      <c r="L3" s="626"/>
      <c r="M3" s="626"/>
      <c r="N3" s="626"/>
      <c r="O3" s="626"/>
      <c r="P3" s="643"/>
      <c r="Q3" s="643"/>
      <c r="R3" s="626"/>
      <c r="S3" s="626"/>
      <c r="T3" s="626"/>
      <c r="U3" s="626"/>
      <c r="V3" s="261"/>
      <c r="W3" s="261"/>
      <c r="X3" s="261"/>
      <c r="Y3" s="261"/>
      <c r="Z3" s="261"/>
      <c r="AA3" s="261"/>
    </row>
    <row r="4" spans="1:34" ht="18.75" x14ac:dyDescent="0.25">
      <c r="A4" s="644" t="s">
        <v>1385</v>
      </c>
      <c r="B4" s="639"/>
      <c r="C4" s="639"/>
      <c r="D4" s="639"/>
      <c r="E4" s="639"/>
      <c r="F4" s="639"/>
      <c r="G4" s="639"/>
      <c r="H4" s="626"/>
      <c r="I4" s="641"/>
      <c r="J4" s="626"/>
      <c r="K4" s="626"/>
      <c r="L4" s="626"/>
      <c r="M4" s="626"/>
      <c r="N4" s="626"/>
      <c r="O4" s="626"/>
      <c r="P4" s="643"/>
      <c r="Q4" s="643"/>
      <c r="R4" s="626"/>
      <c r="S4" s="626"/>
      <c r="T4" s="626"/>
      <c r="U4" s="626"/>
      <c r="V4" s="261"/>
      <c r="W4" s="261"/>
      <c r="X4" s="261"/>
      <c r="Y4" s="261"/>
      <c r="Z4" s="261"/>
      <c r="AA4" s="261"/>
    </row>
    <row r="5" spans="1:34" x14ac:dyDescent="0.25">
      <c r="A5" s="645" t="s">
        <v>1388</v>
      </c>
      <c r="B5" s="646"/>
      <c r="C5" s="646"/>
      <c r="D5" s="646"/>
      <c r="E5" s="646"/>
      <c r="F5" s="646"/>
      <c r="G5" s="646"/>
      <c r="H5" s="646"/>
      <c r="I5" s="646"/>
      <c r="J5" s="646"/>
      <c r="K5" s="646"/>
      <c r="L5" s="646"/>
      <c r="M5" s="646"/>
      <c r="N5" s="646"/>
      <c r="O5" s="646"/>
      <c r="P5" s="647"/>
      <c r="Q5" s="647"/>
      <c r="R5" s="646"/>
      <c r="S5" s="646"/>
      <c r="T5" s="646"/>
      <c r="U5" s="646"/>
    </row>
    <row r="6" spans="1:34" ht="15" customHeight="1" x14ac:dyDescent="0.25">
      <c r="A6" s="854" t="s">
        <v>96</v>
      </c>
      <c r="B6" s="853" t="s">
        <v>110</v>
      </c>
      <c r="C6" s="861" t="s">
        <v>1495</v>
      </c>
      <c r="D6" s="861" t="s">
        <v>1496</v>
      </c>
      <c r="E6" s="861" t="s">
        <v>86</v>
      </c>
      <c r="F6" s="861" t="s">
        <v>391</v>
      </c>
      <c r="G6" s="861" t="s">
        <v>87</v>
      </c>
      <c r="H6" s="864" t="s">
        <v>99</v>
      </c>
      <c r="I6" s="865"/>
      <c r="J6" s="865"/>
      <c r="K6" s="865"/>
      <c r="L6" s="865"/>
      <c r="M6" s="865"/>
      <c r="N6" s="865"/>
      <c r="O6" s="866"/>
      <c r="P6" s="849" t="s">
        <v>100</v>
      </c>
      <c r="Q6" s="850"/>
      <c r="R6" s="853" t="s">
        <v>102</v>
      </c>
      <c r="S6" s="853" t="s">
        <v>109</v>
      </c>
      <c r="T6" s="853" t="s">
        <v>108</v>
      </c>
      <c r="U6" s="846" t="s">
        <v>88</v>
      </c>
    </row>
    <row r="7" spans="1:34" ht="15" customHeight="1" x14ac:dyDescent="0.25">
      <c r="A7" s="854"/>
      <c r="B7" s="854"/>
      <c r="C7" s="862"/>
      <c r="D7" s="862"/>
      <c r="E7" s="862"/>
      <c r="F7" s="862"/>
      <c r="G7" s="862"/>
      <c r="H7" s="864" t="s">
        <v>103</v>
      </c>
      <c r="I7" s="866"/>
      <c r="J7" s="864" t="s">
        <v>104</v>
      </c>
      <c r="K7" s="866"/>
      <c r="L7" s="864" t="s">
        <v>105</v>
      </c>
      <c r="M7" s="866"/>
      <c r="N7" s="864" t="s">
        <v>106</v>
      </c>
      <c r="O7" s="866"/>
      <c r="P7" s="851"/>
      <c r="Q7" s="852"/>
      <c r="R7" s="854"/>
      <c r="S7" s="854"/>
      <c r="T7" s="854"/>
      <c r="U7" s="847"/>
    </row>
    <row r="8" spans="1:34" ht="25.5" x14ac:dyDescent="0.25">
      <c r="A8" s="855"/>
      <c r="B8" s="855"/>
      <c r="C8" s="863"/>
      <c r="D8" s="863"/>
      <c r="E8" s="863"/>
      <c r="F8" s="863"/>
      <c r="G8" s="863"/>
      <c r="H8" s="629" t="s">
        <v>107</v>
      </c>
      <c r="I8" s="629" t="s">
        <v>12</v>
      </c>
      <c r="J8" s="629" t="s">
        <v>107</v>
      </c>
      <c r="K8" s="629" t="s">
        <v>12</v>
      </c>
      <c r="L8" s="629" t="s">
        <v>107</v>
      </c>
      <c r="M8" s="629" t="s">
        <v>12</v>
      </c>
      <c r="N8" s="629" t="s">
        <v>107</v>
      </c>
      <c r="O8" s="629" t="s">
        <v>12</v>
      </c>
      <c r="P8" s="629" t="s">
        <v>107</v>
      </c>
      <c r="Q8" s="629" t="s">
        <v>12</v>
      </c>
      <c r="R8" s="855"/>
      <c r="S8" s="855"/>
      <c r="T8" s="855"/>
      <c r="U8" s="848"/>
    </row>
    <row r="9" spans="1:34" s="321" customFormat="1" ht="15.75" x14ac:dyDescent="0.25">
      <c r="A9" s="638"/>
      <c r="B9" s="630"/>
      <c r="C9" s="631"/>
      <c r="D9" s="631"/>
      <c r="E9" s="631"/>
      <c r="F9" s="632"/>
      <c r="G9" s="631"/>
      <c r="H9" s="633"/>
      <c r="I9" s="633"/>
      <c r="J9" s="633"/>
      <c r="K9" s="633"/>
      <c r="L9" s="633"/>
      <c r="M9" s="633"/>
      <c r="N9" s="633"/>
      <c r="O9" s="633"/>
      <c r="P9" s="633"/>
      <c r="Q9" s="633"/>
      <c r="R9" s="634"/>
      <c r="S9" s="634"/>
      <c r="T9" s="634"/>
      <c r="U9" s="635"/>
    </row>
    <row r="10" spans="1:34" ht="15" hidden="1" customHeight="1" x14ac:dyDescent="0.25">
      <c r="A10" s="891" t="s">
        <v>1383</v>
      </c>
      <c r="B10" s="883" t="s">
        <v>1603</v>
      </c>
      <c r="C10" s="308"/>
      <c r="D10" s="308"/>
      <c r="E10" s="308"/>
      <c r="F10" s="308"/>
      <c r="G10" s="615"/>
      <c r="H10" s="615"/>
      <c r="I10" s="648"/>
      <c r="J10" s="615"/>
      <c r="K10" s="648"/>
      <c r="L10" s="615"/>
      <c r="M10" s="648"/>
      <c r="N10" s="615"/>
      <c r="O10" s="648"/>
      <c r="P10" s="649">
        <f t="shared" ref="P10:P31" si="0">H10+J10+L10+N10</f>
        <v>0</v>
      </c>
      <c r="Q10" s="650">
        <f t="shared" ref="Q10:Q31" si="1">I10+K10+M10+O10</f>
        <v>0</v>
      </c>
      <c r="R10" s="615"/>
      <c r="S10" s="615"/>
      <c r="T10" s="615"/>
      <c r="U10" s="651"/>
    </row>
    <row r="11" spans="1:34" ht="15" hidden="1" customHeight="1" x14ac:dyDescent="0.25">
      <c r="A11" s="892"/>
      <c r="B11" s="856"/>
      <c r="C11" s="308"/>
      <c r="D11" s="308"/>
      <c r="E11" s="308"/>
      <c r="F11" s="308"/>
      <c r="G11" s="615"/>
      <c r="H11" s="615"/>
      <c r="I11" s="648"/>
      <c r="J11" s="615"/>
      <c r="K11" s="648"/>
      <c r="L11" s="615"/>
      <c r="M11" s="648"/>
      <c r="N11" s="615"/>
      <c r="O11" s="648"/>
      <c r="P11" s="649">
        <f t="shared" si="0"/>
        <v>0</v>
      </c>
      <c r="Q11" s="650">
        <f t="shared" si="1"/>
        <v>0</v>
      </c>
      <c r="R11" s="615"/>
      <c r="S11" s="615"/>
      <c r="T11" s="615"/>
      <c r="U11" s="651"/>
    </row>
    <row r="12" spans="1:34" ht="15" hidden="1" customHeight="1" x14ac:dyDescent="0.25">
      <c r="A12" s="892"/>
      <c r="B12" s="856"/>
      <c r="C12" s="308"/>
      <c r="D12" s="308"/>
      <c r="E12" s="308"/>
      <c r="F12" s="308"/>
      <c r="G12" s="615"/>
      <c r="H12" s="615"/>
      <c r="I12" s="648"/>
      <c r="J12" s="615"/>
      <c r="K12" s="648"/>
      <c r="L12" s="615"/>
      <c r="M12" s="648"/>
      <c r="N12" s="615"/>
      <c r="O12" s="648"/>
      <c r="P12" s="649">
        <f t="shared" si="0"/>
        <v>0</v>
      </c>
      <c r="Q12" s="650">
        <f t="shared" si="1"/>
        <v>0</v>
      </c>
      <c r="R12" s="615"/>
      <c r="S12" s="615"/>
      <c r="T12" s="615"/>
      <c r="U12" s="651"/>
    </row>
    <row r="13" spans="1:34" ht="15" hidden="1" customHeight="1" x14ac:dyDescent="0.25">
      <c r="A13" s="892"/>
      <c r="B13" s="856"/>
      <c r="C13" s="308"/>
      <c r="D13" s="308"/>
      <c r="E13" s="308"/>
      <c r="F13" s="308"/>
      <c r="G13" s="615"/>
      <c r="H13" s="615"/>
      <c r="I13" s="648"/>
      <c r="J13" s="615"/>
      <c r="K13" s="648"/>
      <c r="L13" s="615"/>
      <c r="M13" s="648"/>
      <c r="N13" s="615"/>
      <c r="O13" s="648"/>
      <c r="P13" s="649">
        <f t="shared" si="0"/>
        <v>0</v>
      </c>
      <c r="Q13" s="650">
        <f t="shared" si="1"/>
        <v>0</v>
      </c>
      <c r="R13" s="615"/>
      <c r="S13" s="615"/>
      <c r="T13" s="615"/>
      <c r="U13" s="651"/>
    </row>
    <row r="14" spans="1:34" ht="15" hidden="1" customHeight="1" x14ac:dyDescent="0.25">
      <c r="A14" s="892"/>
      <c r="B14" s="856"/>
      <c r="C14" s="308"/>
      <c r="D14" s="308"/>
      <c r="E14" s="308"/>
      <c r="F14" s="308"/>
      <c r="G14" s="615"/>
      <c r="H14" s="615"/>
      <c r="I14" s="648"/>
      <c r="J14" s="615"/>
      <c r="K14" s="648"/>
      <c r="L14" s="615"/>
      <c r="M14" s="648"/>
      <c r="N14" s="615"/>
      <c r="O14" s="648"/>
      <c r="P14" s="649">
        <f t="shared" si="0"/>
        <v>0</v>
      </c>
      <c r="Q14" s="650">
        <f t="shared" si="1"/>
        <v>0</v>
      </c>
      <c r="R14" s="615"/>
      <c r="S14" s="615"/>
      <c r="T14" s="615"/>
      <c r="U14" s="651"/>
    </row>
    <row r="15" spans="1:34" ht="15" hidden="1" customHeight="1" x14ac:dyDescent="0.25">
      <c r="A15" s="892"/>
      <c r="B15" s="857"/>
      <c r="C15" s="308"/>
      <c r="D15" s="308"/>
      <c r="E15" s="308"/>
      <c r="F15" s="308"/>
      <c r="G15" s="615"/>
      <c r="H15" s="615"/>
      <c r="I15" s="648"/>
      <c r="J15" s="615"/>
      <c r="K15" s="648"/>
      <c r="L15" s="615"/>
      <c r="M15" s="648"/>
      <c r="N15" s="615"/>
      <c r="O15" s="648"/>
      <c r="P15" s="649">
        <f t="shared" si="0"/>
        <v>0</v>
      </c>
      <c r="Q15" s="650">
        <f t="shared" si="1"/>
        <v>0</v>
      </c>
      <c r="R15" s="615"/>
      <c r="S15" s="615"/>
      <c r="T15" s="615"/>
      <c r="U15" s="651"/>
    </row>
    <row r="16" spans="1:34" ht="15" hidden="1" customHeight="1" x14ac:dyDescent="0.25">
      <c r="A16" s="892"/>
      <c r="B16" s="883" t="s">
        <v>1604</v>
      </c>
      <c r="C16" s="308"/>
      <c r="D16" s="308"/>
      <c r="E16" s="308"/>
      <c r="F16" s="308"/>
      <c r="G16" s="615"/>
      <c r="H16" s="615"/>
      <c r="I16" s="648"/>
      <c r="J16" s="615"/>
      <c r="K16" s="648"/>
      <c r="L16" s="615"/>
      <c r="M16" s="648"/>
      <c r="N16" s="615"/>
      <c r="O16" s="648"/>
      <c r="P16" s="649">
        <f t="shared" si="0"/>
        <v>0</v>
      </c>
      <c r="Q16" s="650">
        <f t="shared" si="1"/>
        <v>0</v>
      </c>
      <c r="R16" s="615"/>
      <c r="S16" s="615"/>
      <c r="T16" s="615"/>
      <c r="U16" s="651"/>
    </row>
    <row r="17" spans="1:21" ht="15" hidden="1" customHeight="1" x14ac:dyDescent="0.25">
      <c r="A17" s="892"/>
      <c r="B17" s="856"/>
      <c r="C17" s="308"/>
      <c r="D17" s="308"/>
      <c r="E17" s="308"/>
      <c r="F17" s="308"/>
      <c r="G17" s="615"/>
      <c r="H17" s="615"/>
      <c r="I17" s="648"/>
      <c r="J17" s="615"/>
      <c r="K17" s="648"/>
      <c r="L17" s="615"/>
      <c r="M17" s="648"/>
      <c r="N17" s="615"/>
      <c r="O17" s="648"/>
      <c r="P17" s="649">
        <f t="shared" si="0"/>
        <v>0</v>
      </c>
      <c r="Q17" s="650">
        <f t="shared" si="1"/>
        <v>0</v>
      </c>
      <c r="R17" s="615"/>
      <c r="S17" s="615"/>
      <c r="T17" s="615"/>
      <c r="U17" s="651"/>
    </row>
    <row r="18" spans="1:21" ht="15" hidden="1" customHeight="1" x14ac:dyDescent="0.25">
      <c r="A18" s="892"/>
      <c r="B18" s="856"/>
      <c r="C18" s="308"/>
      <c r="D18" s="308"/>
      <c r="E18" s="308"/>
      <c r="F18" s="308"/>
      <c r="G18" s="615"/>
      <c r="H18" s="615"/>
      <c r="I18" s="648"/>
      <c r="J18" s="615"/>
      <c r="K18" s="648"/>
      <c r="L18" s="615"/>
      <c r="M18" s="648"/>
      <c r="N18" s="615"/>
      <c r="O18" s="648"/>
      <c r="P18" s="649">
        <f t="shared" si="0"/>
        <v>0</v>
      </c>
      <c r="Q18" s="650">
        <f t="shared" si="1"/>
        <v>0</v>
      </c>
      <c r="R18" s="615"/>
      <c r="S18" s="615"/>
      <c r="T18" s="615"/>
      <c r="U18" s="651"/>
    </row>
    <row r="19" spans="1:21" ht="15" hidden="1" customHeight="1" x14ac:dyDescent="0.25">
      <c r="A19" s="892"/>
      <c r="B19" s="856"/>
      <c r="C19" s="308"/>
      <c r="D19" s="308"/>
      <c r="E19" s="308"/>
      <c r="F19" s="308"/>
      <c r="G19" s="615"/>
      <c r="H19" s="615"/>
      <c r="I19" s="648"/>
      <c r="J19" s="615"/>
      <c r="K19" s="648"/>
      <c r="L19" s="615"/>
      <c r="M19" s="648"/>
      <c r="N19" s="615"/>
      <c r="O19" s="648"/>
      <c r="P19" s="649">
        <f t="shared" si="0"/>
        <v>0</v>
      </c>
      <c r="Q19" s="650">
        <f t="shared" si="1"/>
        <v>0</v>
      </c>
      <c r="R19" s="615"/>
      <c r="S19" s="615"/>
      <c r="T19" s="615"/>
      <c r="U19" s="651"/>
    </row>
    <row r="20" spans="1:21" ht="15" hidden="1" customHeight="1" x14ac:dyDescent="0.25">
      <c r="A20" s="892"/>
      <c r="B20" s="857"/>
      <c r="C20" s="308"/>
      <c r="D20" s="308"/>
      <c r="E20" s="308"/>
      <c r="F20" s="308"/>
      <c r="G20" s="308"/>
      <c r="H20" s="308"/>
      <c r="I20" s="612"/>
      <c r="J20" s="308"/>
      <c r="K20" s="612"/>
      <c r="L20" s="308"/>
      <c r="M20" s="612"/>
      <c r="N20" s="308"/>
      <c r="O20" s="612"/>
      <c r="P20" s="335">
        <f t="shared" si="0"/>
        <v>0</v>
      </c>
      <c r="Q20" s="336">
        <f t="shared" si="1"/>
        <v>0</v>
      </c>
      <c r="R20" s="308"/>
      <c r="S20" s="308"/>
      <c r="T20" s="308"/>
      <c r="U20" s="652"/>
    </row>
    <row r="21" spans="1:21" ht="120.75" customHeight="1" x14ac:dyDescent="0.25">
      <c r="A21" s="892"/>
      <c r="B21" s="884" t="s">
        <v>1605</v>
      </c>
      <c r="C21" s="888" t="s">
        <v>1613</v>
      </c>
      <c r="D21" s="555" t="s">
        <v>1732</v>
      </c>
      <c r="E21" s="555" t="s">
        <v>1733</v>
      </c>
      <c r="F21" s="552" t="s">
        <v>1738</v>
      </c>
      <c r="G21" s="555" t="s">
        <v>1734</v>
      </c>
      <c r="H21" s="554">
        <v>0.5</v>
      </c>
      <c r="I21" s="660">
        <v>0</v>
      </c>
      <c r="J21" s="554">
        <v>0.5</v>
      </c>
      <c r="K21" s="660">
        <v>50000</v>
      </c>
      <c r="L21" s="554">
        <v>0</v>
      </c>
      <c r="M21" s="663">
        <v>0</v>
      </c>
      <c r="N21" s="552">
        <v>0</v>
      </c>
      <c r="O21" s="663">
        <v>0</v>
      </c>
      <c r="P21" s="574">
        <f t="shared" si="0"/>
        <v>1</v>
      </c>
      <c r="Q21" s="660">
        <f t="shared" si="1"/>
        <v>50000</v>
      </c>
      <c r="R21" s="555" t="s">
        <v>1735</v>
      </c>
      <c r="S21" s="555" t="s">
        <v>1736</v>
      </c>
      <c r="T21" s="555" t="s">
        <v>1737</v>
      </c>
      <c r="U21" s="552" t="s">
        <v>1698</v>
      </c>
    </row>
    <row r="22" spans="1:21" ht="88.5" customHeight="1" x14ac:dyDescent="0.25">
      <c r="A22" s="892"/>
      <c r="B22" s="885"/>
      <c r="C22" s="889"/>
      <c r="D22" s="555" t="s">
        <v>1739</v>
      </c>
      <c r="E22" s="555" t="s">
        <v>2181</v>
      </c>
      <c r="F22" s="552" t="s">
        <v>1743</v>
      </c>
      <c r="G22" s="555" t="s">
        <v>1741</v>
      </c>
      <c r="H22" s="557">
        <v>0</v>
      </c>
      <c r="I22" s="660">
        <v>0</v>
      </c>
      <c r="J22" s="557">
        <v>1</v>
      </c>
      <c r="K22" s="660">
        <v>2500</v>
      </c>
      <c r="L22" s="557">
        <v>1</v>
      </c>
      <c r="M22" s="663">
        <v>2500</v>
      </c>
      <c r="N22" s="557">
        <v>1</v>
      </c>
      <c r="O22" s="663">
        <v>2500</v>
      </c>
      <c r="P22" s="575">
        <f t="shared" si="0"/>
        <v>3</v>
      </c>
      <c r="Q22" s="660">
        <f t="shared" si="1"/>
        <v>7500</v>
      </c>
      <c r="R22" s="555" t="s">
        <v>1742</v>
      </c>
      <c r="S22" s="555" t="s">
        <v>1736</v>
      </c>
      <c r="T22" s="555" t="s">
        <v>1737</v>
      </c>
      <c r="U22" s="552" t="s">
        <v>1698</v>
      </c>
    </row>
    <row r="23" spans="1:21" s="404" customFormat="1" ht="103.5" customHeight="1" x14ac:dyDescent="0.25">
      <c r="A23" s="892"/>
      <c r="B23" s="885"/>
      <c r="C23" s="889"/>
      <c r="D23" s="555" t="s">
        <v>1744</v>
      </c>
      <c r="E23" s="555" t="s">
        <v>1740</v>
      </c>
      <c r="F23" s="552" t="s">
        <v>1751</v>
      </c>
      <c r="G23" s="555" t="s">
        <v>2129</v>
      </c>
      <c r="H23" s="554">
        <v>0</v>
      </c>
      <c r="I23" s="660">
        <v>0</v>
      </c>
      <c r="J23" s="554">
        <v>0</v>
      </c>
      <c r="K23" s="660">
        <v>0</v>
      </c>
      <c r="L23" s="554">
        <v>1</v>
      </c>
      <c r="M23" s="663">
        <v>5000</v>
      </c>
      <c r="N23" s="552">
        <v>0</v>
      </c>
      <c r="O23" s="663">
        <v>0</v>
      </c>
      <c r="P23" s="574">
        <f t="shared" si="0"/>
        <v>1</v>
      </c>
      <c r="Q23" s="660">
        <f t="shared" si="1"/>
        <v>5000</v>
      </c>
      <c r="R23" s="555" t="s">
        <v>1745</v>
      </c>
      <c r="S23" s="555" t="s">
        <v>1736</v>
      </c>
      <c r="T23" s="555" t="s">
        <v>1737</v>
      </c>
      <c r="U23" s="552" t="s">
        <v>1698</v>
      </c>
    </row>
    <row r="24" spans="1:21" s="404" customFormat="1" ht="88.5" customHeight="1" x14ac:dyDescent="0.25">
      <c r="A24" s="892"/>
      <c r="B24" s="885"/>
      <c r="C24" s="890"/>
      <c r="D24" s="555" t="s">
        <v>1746</v>
      </c>
      <c r="E24" s="555" t="s">
        <v>1747</v>
      </c>
      <c r="F24" s="552" t="s">
        <v>1752</v>
      </c>
      <c r="G24" s="555" t="s">
        <v>1748</v>
      </c>
      <c r="H24" s="557">
        <v>0</v>
      </c>
      <c r="I24" s="660">
        <v>0</v>
      </c>
      <c r="J24" s="557">
        <v>2</v>
      </c>
      <c r="K24" s="660">
        <v>1000</v>
      </c>
      <c r="L24" s="557">
        <v>2</v>
      </c>
      <c r="M24" s="663">
        <v>1000</v>
      </c>
      <c r="N24" s="557">
        <v>1</v>
      </c>
      <c r="O24" s="663">
        <v>1000</v>
      </c>
      <c r="P24" s="557">
        <f t="shared" si="0"/>
        <v>5</v>
      </c>
      <c r="Q24" s="660">
        <f t="shared" si="1"/>
        <v>3000</v>
      </c>
      <c r="R24" s="555" t="s">
        <v>1749</v>
      </c>
      <c r="S24" s="555" t="s">
        <v>1750</v>
      </c>
      <c r="T24" s="555" t="s">
        <v>1737</v>
      </c>
      <c r="U24" s="552" t="s">
        <v>1698</v>
      </c>
    </row>
    <row r="25" spans="1:21" ht="15.75" hidden="1" customHeight="1" x14ac:dyDescent="0.25">
      <c r="A25" s="892"/>
      <c r="B25" s="885"/>
      <c r="C25" s="555"/>
      <c r="D25" s="555"/>
      <c r="E25" s="555"/>
      <c r="F25" s="552"/>
      <c r="G25" s="552"/>
      <c r="H25" s="554"/>
      <c r="I25" s="661"/>
      <c r="J25" s="554"/>
      <c r="K25" s="661"/>
      <c r="L25" s="554"/>
      <c r="M25" s="663"/>
      <c r="N25" s="552"/>
      <c r="O25" s="663"/>
      <c r="P25" s="553">
        <f t="shared" si="0"/>
        <v>0</v>
      </c>
      <c r="Q25" s="661">
        <f t="shared" si="1"/>
        <v>0</v>
      </c>
      <c r="R25" s="552"/>
      <c r="S25" s="552"/>
      <c r="T25" s="552"/>
      <c r="U25" s="552"/>
    </row>
    <row r="26" spans="1:21" ht="15.75" hidden="1" customHeight="1" x14ac:dyDescent="0.25">
      <c r="A26" s="892"/>
      <c r="B26" s="886"/>
      <c r="C26" s="555"/>
      <c r="D26" s="555"/>
      <c r="E26" s="555"/>
      <c r="F26" s="552"/>
      <c r="G26" s="552"/>
      <c r="H26" s="554"/>
      <c r="I26" s="661"/>
      <c r="J26" s="554"/>
      <c r="K26" s="661"/>
      <c r="L26" s="554"/>
      <c r="M26" s="663"/>
      <c r="N26" s="552"/>
      <c r="O26" s="663"/>
      <c r="P26" s="553">
        <f t="shared" si="0"/>
        <v>0</v>
      </c>
      <c r="Q26" s="661">
        <f t="shared" si="1"/>
        <v>0</v>
      </c>
      <c r="R26" s="552"/>
      <c r="S26" s="552"/>
      <c r="T26" s="552"/>
      <c r="U26" s="552"/>
    </row>
    <row r="27" spans="1:21" ht="230.25" customHeight="1" x14ac:dyDescent="0.25">
      <c r="A27" s="892"/>
      <c r="B27" s="887" t="s">
        <v>1606</v>
      </c>
      <c r="C27" s="569" t="s">
        <v>1611</v>
      </c>
      <c r="D27" s="598" t="s">
        <v>2121</v>
      </c>
      <c r="E27" s="569" t="s">
        <v>2120</v>
      </c>
      <c r="F27" s="570" t="s">
        <v>1755</v>
      </c>
      <c r="G27" s="569" t="s">
        <v>2119</v>
      </c>
      <c r="H27" s="571">
        <v>0.25</v>
      </c>
      <c r="I27" s="662">
        <v>0</v>
      </c>
      <c r="J27" s="571">
        <v>0.25</v>
      </c>
      <c r="K27" s="662">
        <v>0</v>
      </c>
      <c r="L27" s="571">
        <v>0.25</v>
      </c>
      <c r="M27" s="664">
        <v>0</v>
      </c>
      <c r="N27" s="573">
        <v>0.25</v>
      </c>
      <c r="O27" s="664">
        <v>0</v>
      </c>
      <c r="P27" s="573">
        <f t="shared" si="0"/>
        <v>1</v>
      </c>
      <c r="Q27" s="662">
        <f t="shared" si="1"/>
        <v>0</v>
      </c>
      <c r="R27" s="570" t="s">
        <v>1753</v>
      </c>
      <c r="S27" s="569" t="s">
        <v>2192</v>
      </c>
      <c r="T27" s="569" t="s">
        <v>1754</v>
      </c>
      <c r="U27" s="733" t="s">
        <v>2198</v>
      </c>
    </row>
    <row r="28" spans="1:21" ht="15.75" hidden="1" customHeight="1" x14ac:dyDescent="0.25">
      <c r="A28" s="892"/>
      <c r="B28" s="887"/>
      <c r="C28" s="570"/>
      <c r="D28" s="570"/>
      <c r="E28" s="570"/>
      <c r="F28" s="570"/>
      <c r="G28" s="570"/>
      <c r="H28" s="571"/>
      <c r="I28" s="653"/>
      <c r="J28" s="571"/>
      <c r="K28" s="653"/>
      <c r="L28" s="571"/>
      <c r="M28" s="572"/>
      <c r="N28" s="570"/>
      <c r="O28" s="572"/>
      <c r="P28" s="654">
        <f t="shared" si="0"/>
        <v>0</v>
      </c>
      <c r="Q28" s="655">
        <f t="shared" si="1"/>
        <v>0</v>
      </c>
      <c r="R28" s="570"/>
      <c r="S28" s="570"/>
      <c r="T28" s="570"/>
      <c r="U28" s="570"/>
    </row>
    <row r="29" spans="1:21" ht="15.75" hidden="1" customHeight="1" x14ac:dyDescent="0.25">
      <c r="A29" s="892"/>
      <c r="B29" s="887"/>
      <c r="C29" s="570"/>
      <c r="D29" s="570"/>
      <c r="E29" s="570"/>
      <c r="F29" s="570"/>
      <c r="G29" s="570"/>
      <c r="H29" s="571"/>
      <c r="I29" s="653"/>
      <c r="J29" s="571"/>
      <c r="K29" s="653"/>
      <c r="L29" s="571"/>
      <c r="M29" s="572"/>
      <c r="N29" s="570"/>
      <c r="O29" s="572"/>
      <c r="P29" s="654">
        <f t="shared" si="0"/>
        <v>0</v>
      </c>
      <c r="Q29" s="655">
        <f t="shared" si="1"/>
        <v>0</v>
      </c>
      <c r="R29" s="570"/>
      <c r="S29" s="570"/>
      <c r="T29" s="570"/>
      <c r="U29" s="570"/>
    </row>
    <row r="30" spans="1:21" ht="15" hidden="1" customHeight="1" x14ac:dyDescent="0.25">
      <c r="A30" s="892"/>
      <c r="B30" s="887"/>
      <c r="C30" s="570"/>
      <c r="D30" s="570"/>
      <c r="E30" s="570"/>
      <c r="F30" s="570"/>
      <c r="G30" s="570"/>
      <c r="H30" s="570"/>
      <c r="I30" s="572"/>
      <c r="J30" s="570"/>
      <c r="K30" s="572"/>
      <c r="L30" s="570"/>
      <c r="M30" s="572"/>
      <c r="N30" s="570"/>
      <c r="O30" s="572"/>
      <c r="P30" s="654">
        <f t="shared" si="0"/>
        <v>0</v>
      </c>
      <c r="Q30" s="597">
        <f t="shared" si="1"/>
        <v>0</v>
      </c>
      <c r="R30" s="570"/>
      <c r="S30" s="570"/>
      <c r="T30" s="570"/>
      <c r="U30" s="570"/>
    </row>
    <row r="31" spans="1:21" ht="15" hidden="1" customHeight="1" x14ac:dyDescent="0.25">
      <c r="A31" s="893"/>
      <c r="B31" s="887"/>
      <c r="C31" s="570"/>
      <c r="D31" s="570"/>
      <c r="E31" s="570"/>
      <c r="F31" s="570"/>
      <c r="G31" s="570"/>
      <c r="H31" s="570"/>
      <c r="I31" s="572"/>
      <c r="J31" s="570"/>
      <c r="K31" s="572"/>
      <c r="L31" s="570"/>
      <c r="M31" s="572"/>
      <c r="N31" s="570"/>
      <c r="O31" s="572"/>
      <c r="P31" s="654">
        <f t="shared" si="0"/>
        <v>0</v>
      </c>
      <c r="Q31" s="597">
        <f t="shared" si="1"/>
        <v>0</v>
      </c>
      <c r="R31" s="570"/>
      <c r="S31" s="570"/>
      <c r="T31" s="570"/>
      <c r="U31" s="570"/>
    </row>
    <row r="32" spans="1:21" ht="15.75" hidden="1" x14ac:dyDescent="0.25">
      <c r="A32" s="879" t="s">
        <v>477</v>
      </c>
      <c r="B32" s="880"/>
      <c r="C32" s="880"/>
      <c r="D32" s="880"/>
      <c r="E32" s="880"/>
      <c r="F32" s="880"/>
      <c r="G32" s="880"/>
      <c r="H32" s="880"/>
      <c r="I32" s="880"/>
      <c r="J32" s="880"/>
      <c r="K32" s="880"/>
      <c r="L32" s="880"/>
      <c r="M32" s="880"/>
      <c r="N32" s="880"/>
      <c r="O32" s="880"/>
      <c r="P32" s="880"/>
      <c r="Q32" s="880"/>
      <c r="R32" s="880"/>
      <c r="S32" s="880"/>
      <c r="T32" s="880"/>
      <c r="U32" s="881"/>
    </row>
    <row r="33" spans="1:21" ht="15.75" hidden="1" customHeight="1" x14ac:dyDescent="0.25">
      <c r="A33" s="883" t="s">
        <v>1389</v>
      </c>
      <c r="B33" s="882" t="s">
        <v>1390</v>
      </c>
      <c r="C33" s="308"/>
      <c r="D33" s="308"/>
      <c r="E33" s="308"/>
      <c r="F33" s="308"/>
      <c r="G33" s="615"/>
      <c r="H33" s="308"/>
      <c r="I33" s="612"/>
      <c r="J33" s="308"/>
      <c r="K33" s="612"/>
      <c r="L33" s="308"/>
      <c r="M33" s="612"/>
      <c r="N33" s="308"/>
      <c r="O33" s="612"/>
      <c r="P33" s="335">
        <f t="shared" ref="P33:P44" si="2">H33+J33+L33+N33</f>
        <v>0</v>
      </c>
      <c r="Q33" s="336">
        <f t="shared" ref="Q33:Q44" si="3">I33+K33+M33+O33</f>
        <v>0</v>
      </c>
      <c r="R33" s="308"/>
      <c r="S33" s="308"/>
      <c r="T33" s="308"/>
      <c r="U33" s="656"/>
    </row>
    <row r="34" spans="1:21" hidden="1" x14ac:dyDescent="0.25">
      <c r="A34" s="856"/>
      <c r="B34" s="882"/>
      <c r="C34" s="308"/>
      <c r="D34" s="308"/>
      <c r="E34" s="308"/>
      <c r="F34" s="308"/>
      <c r="G34" s="615"/>
      <c r="H34" s="308"/>
      <c r="I34" s="612"/>
      <c r="J34" s="308"/>
      <c r="K34" s="612"/>
      <c r="L34" s="308"/>
      <c r="M34" s="612"/>
      <c r="N34" s="308"/>
      <c r="O34" s="612"/>
      <c r="P34" s="335">
        <f t="shared" si="2"/>
        <v>0</v>
      </c>
      <c r="Q34" s="336">
        <f t="shared" si="3"/>
        <v>0</v>
      </c>
      <c r="R34" s="308"/>
      <c r="S34" s="308"/>
      <c r="T34" s="308"/>
      <c r="U34" s="656"/>
    </row>
    <row r="35" spans="1:21" hidden="1" x14ac:dyDescent="0.25">
      <c r="A35" s="856"/>
      <c r="B35" s="882"/>
      <c r="C35" s="308"/>
      <c r="D35" s="308"/>
      <c r="E35" s="308"/>
      <c r="F35" s="308"/>
      <c r="G35" s="615"/>
      <c r="H35" s="308"/>
      <c r="I35" s="612"/>
      <c r="J35" s="308"/>
      <c r="K35" s="612"/>
      <c r="L35" s="308"/>
      <c r="M35" s="612"/>
      <c r="N35" s="308"/>
      <c r="O35" s="612"/>
      <c r="P35" s="335">
        <f t="shared" si="2"/>
        <v>0</v>
      </c>
      <c r="Q35" s="336">
        <f t="shared" si="3"/>
        <v>0</v>
      </c>
      <c r="R35" s="308"/>
      <c r="S35" s="308"/>
      <c r="T35" s="308"/>
      <c r="U35" s="656"/>
    </row>
    <row r="36" spans="1:21" hidden="1" x14ac:dyDescent="0.25">
      <c r="A36" s="856"/>
      <c r="B36" s="882"/>
      <c r="C36" s="308"/>
      <c r="D36" s="308"/>
      <c r="E36" s="308"/>
      <c r="F36" s="308"/>
      <c r="G36" s="615"/>
      <c r="H36" s="308"/>
      <c r="I36" s="612"/>
      <c r="J36" s="308"/>
      <c r="K36" s="612"/>
      <c r="L36" s="308"/>
      <c r="M36" s="612"/>
      <c r="N36" s="308"/>
      <c r="O36" s="612"/>
      <c r="P36" s="335">
        <f t="shared" si="2"/>
        <v>0</v>
      </c>
      <c r="Q36" s="336">
        <f t="shared" si="3"/>
        <v>0</v>
      </c>
      <c r="R36" s="308"/>
      <c r="S36" s="308"/>
      <c r="T36" s="308"/>
      <c r="U36" s="656"/>
    </row>
    <row r="37" spans="1:21" hidden="1" x14ac:dyDescent="0.25">
      <c r="A37" s="856"/>
      <c r="B37" s="882"/>
      <c r="C37" s="308"/>
      <c r="D37" s="308"/>
      <c r="E37" s="308"/>
      <c r="F37" s="308"/>
      <c r="G37" s="615"/>
      <c r="H37" s="308"/>
      <c r="I37" s="612"/>
      <c r="J37" s="308"/>
      <c r="K37" s="612"/>
      <c r="L37" s="308"/>
      <c r="M37" s="612"/>
      <c r="N37" s="308"/>
      <c r="O37" s="612"/>
      <c r="P37" s="335">
        <f t="shared" si="2"/>
        <v>0</v>
      </c>
      <c r="Q37" s="336">
        <f t="shared" si="3"/>
        <v>0</v>
      </c>
      <c r="R37" s="308"/>
      <c r="S37" s="308"/>
      <c r="T37" s="308"/>
      <c r="U37" s="656"/>
    </row>
    <row r="38" spans="1:21" hidden="1" x14ac:dyDescent="0.25">
      <c r="A38" s="857"/>
      <c r="B38" s="882"/>
      <c r="C38" s="308"/>
      <c r="D38" s="308"/>
      <c r="E38" s="308"/>
      <c r="F38" s="308"/>
      <c r="G38" s="615"/>
      <c r="H38" s="308"/>
      <c r="I38" s="612"/>
      <c r="J38" s="308"/>
      <c r="K38" s="612"/>
      <c r="L38" s="308"/>
      <c r="M38" s="612"/>
      <c r="N38" s="308"/>
      <c r="O38" s="612"/>
      <c r="P38" s="335">
        <f t="shared" si="2"/>
        <v>0</v>
      </c>
      <c r="Q38" s="336">
        <f t="shared" si="3"/>
        <v>0</v>
      </c>
      <c r="R38" s="308"/>
      <c r="S38" s="308"/>
      <c r="T38" s="308"/>
      <c r="U38" s="656"/>
    </row>
    <row r="39" spans="1:21" hidden="1" x14ac:dyDescent="0.25">
      <c r="A39" s="882" t="s">
        <v>1387</v>
      </c>
      <c r="B39" s="882" t="s">
        <v>1391</v>
      </c>
      <c r="C39" s="308"/>
      <c r="D39" s="308"/>
      <c r="E39" s="308"/>
      <c r="F39" s="308"/>
      <c r="G39" s="308"/>
      <c r="H39" s="308"/>
      <c r="I39" s="612"/>
      <c r="J39" s="308"/>
      <c r="K39" s="612"/>
      <c r="L39" s="310"/>
      <c r="M39" s="612"/>
      <c r="N39" s="308"/>
      <c r="O39" s="612"/>
      <c r="P39" s="657">
        <f t="shared" si="2"/>
        <v>0</v>
      </c>
      <c r="Q39" s="336">
        <f t="shared" si="3"/>
        <v>0</v>
      </c>
      <c r="R39" s="308"/>
      <c r="S39" s="308"/>
      <c r="T39" s="308"/>
      <c r="U39" s="652"/>
    </row>
    <row r="40" spans="1:21" hidden="1" x14ac:dyDescent="0.25">
      <c r="A40" s="882"/>
      <c r="B40" s="882"/>
      <c r="C40" s="308"/>
      <c r="D40" s="308"/>
      <c r="E40" s="308"/>
      <c r="F40" s="308"/>
      <c r="G40" s="308"/>
      <c r="H40" s="308"/>
      <c r="I40" s="612"/>
      <c r="J40" s="308"/>
      <c r="K40" s="612"/>
      <c r="L40" s="310"/>
      <c r="M40" s="612"/>
      <c r="N40" s="308"/>
      <c r="O40" s="612"/>
      <c r="P40" s="657">
        <f t="shared" si="2"/>
        <v>0</v>
      </c>
      <c r="Q40" s="336">
        <f t="shared" si="3"/>
        <v>0</v>
      </c>
      <c r="R40" s="308"/>
      <c r="S40" s="308"/>
      <c r="T40" s="308"/>
      <c r="U40" s="652"/>
    </row>
    <row r="41" spans="1:21" hidden="1" x14ac:dyDescent="0.25">
      <c r="A41" s="882"/>
      <c r="B41" s="882"/>
      <c r="C41" s="308"/>
      <c r="D41" s="308"/>
      <c r="E41" s="308"/>
      <c r="F41" s="308"/>
      <c r="G41" s="308"/>
      <c r="H41" s="308"/>
      <c r="I41" s="612"/>
      <c r="J41" s="308"/>
      <c r="K41" s="612"/>
      <c r="L41" s="310"/>
      <c r="M41" s="612"/>
      <c r="N41" s="308"/>
      <c r="O41" s="612"/>
      <c r="P41" s="657">
        <f t="shared" si="2"/>
        <v>0</v>
      </c>
      <c r="Q41" s="336">
        <f t="shared" si="3"/>
        <v>0</v>
      </c>
      <c r="R41" s="308"/>
      <c r="S41" s="308"/>
      <c r="T41" s="308"/>
      <c r="U41" s="652"/>
    </row>
    <row r="42" spans="1:21" hidden="1" x14ac:dyDescent="0.25">
      <c r="A42" s="882"/>
      <c r="B42" s="882"/>
      <c r="C42" s="308"/>
      <c r="D42" s="308"/>
      <c r="E42" s="308"/>
      <c r="F42" s="308"/>
      <c r="G42" s="308"/>
      <c r="H42" s="308"/>
      <c r="I42" s="612"/>
      <c r="J42" s="308"/>
      <c r="K42" s="612"/>
      <c r="L42" s="310"/>
      <c r="M42" s="612"/>
      <c r="N42" s="308"/>
      <c r="O42" s="612"/>
      <c r="P42" s="657">
        <f t="shared" si="2"/>
        <v>0</v>
      </c>
      <c r="Q42" s="336">
        <f t="shared" si="3"/>
        <v>0</v>
      </c>
      <c r="R42" s="308"/>
      <c r="S42" s="308"/>
      <c r="T42" s="308"/>
      <c r="U42" s="652"/>
    </row>
    <row r="43" spans="1:21" hidden="1" x14ac:dyDescent="0.25">
      <c r="A43" s="882"/>
      <c r="B43" s="882"/>
      <c r="C43" s="308"/>
      <c r="D43" s="308"/>
      <c r="E43" s="308"/>
      <c r="F43" s="308"/>
      <c r="G43" s="308"/>
      <c r="H43" s="308"/>
      <c r="I43" s="612"/>
      <c r="J43" s="308"/>
      <c r="K43" s="612"/>
      <c r="L43" s="310"/>
      <c r="M43" s="612"/>
      <c r="N43" s="308"/>
      <c r="O43" s="612"/>
      <c r="P43" s="657">
        <f t="shared" si="2"/>
        <v>0</v>
      </c>
      <c r="Q43" s="336">
        <f t="shared" si="3"/>
        <v>0</v>
      </c>
      <c r="R43" s="308"/>
      <c r="S43" s="308"/>
      <c r="T43" s="308"/>
      <c r="U43" s="652"/>
    </row>
    <row r="44" spans="1:21" hidden="1" x14ac:dyDescent="0.25">
      <c r="A44" s="882"/>
      <c r="B44" s="882"/>
      <c r="C44" s="308"/>
      <c r="D44" s="308"/>
      <c r="E44" s="308"/>
      <c r="F44" s="308"/>
      <c r="G44" s="308"/>
      <c r="H44" s="308"/>
      <c r="I44" s="612"/>
      <c r="J44" s="308"/>
      <c r="K44" s="612"/>
      <c r="L44" s="308"/>
      <c r="M44" s="612"/>
      <c r="N44" s="310"/>
      <c r="O44" s="612"/>
      <c r="P44" s="657">
        <f t="shared" si="2"/>
        <v>0</v>
      </c>
      <c r="Q44" s="336">
        <f t="shared" si="3"/>
        <v>0</v>
      </c>
      <c r="R44" s="308"/>
      <c r="S44" s="308"/>
      <c r="T44" s="308"/>
      <c r="U44" s="652"/>
    </row>
    <row r="45" spans="1:21" ht="15.75" x14ac:dyDescent="0.25">
      <c r="A45" s="618"/>
      <c r="B45" s="619"/>
      <c r="C45" s="619"/>
      <c r="D45" s="619"/>
      <c r="E45" s="618" t="s">
        <v>1384</v>
      </c>
      <c r="F45" s="619"/>
      <c r="G45" s="620"/>
      <c r="H45" s="658">
        <f t="shared" ref="H45:Q45" si="4">SUM(H10:H44)</f>
        <v>0.75</v>
      </c>
      <c r="I45" s="659">
        <f t="shared" si="4"/>
        <v>0</v>
      </c>
      <c r="J45" s="658">
        <f t="shared" si="4"/>
        <v>3.75</v>
      </c>
      <c r="K45" s="659">
        <f t="shared" si="4"/>
        <v>53500</v>
      </c>
      <c r="L45" s="658">
        <f t="shared" si="4"/>
        <v>4.25</v>
      </c>
      <c r="M45" s="659">
        <f t="shared" si="4"/>
        <v>8500</v>
      </c>
      <c r="N45" s="658">
        <f t="shared" si="4"/>
        <v>2.25</v>
      </c>
      <c r="O45" s="659">
        <f t="shared" si="4"/>
        <v>3500</v>
      </c>
      <c r="P45" s="659">
        <f t="shared" si="4"/>
        <v>11</v>
      </c>
      <c r="Q45" s="659">
        <f t="shared" si="4"/>
        <v>65500</v>
      </c>
      <c r="R45" s="478"/>
      <c r="S45" s="478"/>
      <c r="T45" s="478"/>
      <c r="U45" s="478"/>
    </row>
    <row r="47" spans="1:21" x14ac:dyDescent="0.25">
      <c r="I47"/>
      <c r="K47"/>
      <c r="M47"/>
      <c r="O47"/>
      <c r="Q47" s="340"/>
    </row>
    <row r="48" spans="1:21" x14ac:dyDescent="0.25">
      <c r="I48"/>
      <c r="K48"/>
      <c r="M48"/>
      <c r="O48"/>
      <c r="Q48" s="340"/>
    </row>
    <row r="49" spans="3:17" x14ac:dyDescent="0.25">
      <c r="I49"/>
      <c r="K49"/>
      <c r="M49"/>
      <c r="O49"/>
      <c r="Q49" s="340"/>
    </row>
    <row r="50" spans="3:17" x14ac:dyDescent="0.25">
      <c r="I50"/>
      <c r="K50"/>
      <c r="M50"/>
      <c r="O50"/>
      <c r="Q50" s="340"/>
    </row>
    <row r="51" spans="3:17" x14ac:dyDescent="0.25">
      <c r="C51" s="404"/>
      <c r="I51"/>
      <c r="K51"/>
      <c r="M51"/>
      <c r="O51"/>
      <c r="Q51" s="340"/>
    </row>
    <row r="52" spans="3:17" x14ac:dyDescent="0.25">
      <c r="C52" s="404"/>
      <c r="I52"/>
      <c r="K52"/>
      <c r="M52"/>
      <c r="O52"/>
      <c r="Q52" s="340"/>
    </row>
    <row r="53" spans="3:17" x14ac:dyDescent="0.25">
      <c r="C53" s="404"/>
      <c r="I53"/>
      <c r="K53"/>
      <c r="M53"/>
      <c r="O53"/>
      <c r="Q53" s="340"/>
    </row>
    <row r="54" spans="3:17" x14ac:dyDescent="0.25">
      <c r="C54" s="404"/>
      <c r="I54"/>
      <c r="K54"/>
      <c r="M54"/>
      <c r="O54"/>
      <c r="Q54" s="340"/>
    </row>
    <row r="55" spans="3:17" x14ac:dyDescent="0.25">
      <c r="C55" s="404"/>
      <c r="I55"/>
      <c r="K55"/>
      <c r="M55"/>
      <c r="O55"/>
      <c r="Q55" s="340"/>
    </row>
    <row r="56" spans="3:17" x14ac:dyDescent="0.25">
      <c r="C56" s="404"/>
      <c r="I56"/>
      <c r="K56"/>
      <c r="M56"/>
      <c r="O56"/>
      <c r="Q56" s="340"/>
    </row>
    <row r="57" spans="3:17" x14ac:dyDescent="0.25">
      <c r="C57" s="404"/>
      <c r="I57"/>
      <c r="K57"/>
      <c r="M57"/>
      <c r="O57"/>
      <c r="Q57" s="340"/>
    </row>
    <row r="58" spans="3:17" x14ac:dyDescent="0.25">
      <c r="C58" s="404"/>
      <c r="I58"/>
      <c r="K58"/>
      <c r="M58"/>
      <c r="O58"/>
      <c r="Q58" s="340"/>
    </row>
    <row r="59" spans="3:17" x14ac:dyDescent="0.25">
      <c r="C59" s="404"/>
      <c r="I59"/>
      <c r="K59"/>
      <c r="M59"/>
      <c r="O59"/>
      <c r="Q59" s="340"/>
    </row>
    <row r="60" spans="3:17" x14ac:dyDescent="0.25">
      <c r="C60" s="404"/>
      <c r="I60"/>
      <c r="K60"/>
      <c r="M60"/>
      <c r="O60"/>
      <c r="Q60" s="340"/>
    </row>
    <row r="61" spans="3:17" x14ac:dyDescent="0.25">
      <c r="C61" s="404"/>
      <c r="I61"/>
      <c r="K61"/>
      <c r="M61"/>
      <c r="O61"/>
      <c r="Q61" s="340"/>
    </row>
    <row r="62" spans="3:17" x14ac:dyDescent="0.25">
      <c r="C62" s="404"/>
      <c r="I62"/>
      <c r="K62"/>
      <c r="M62"/>
      <c r="O62"/>
      <c r="Q62" s="340"/>
    </row>
    <row r="63" spans="3:17" x14ac:dyDescent="0.25">
      <c r="C63" s="404"/>
      <c r="I63"/>
      <c r="K63"/>
      <c r="M63"/>
      <c r="O63"/>
      <c r="Q63" s="340"/>
    </row>
    <row r="64" spans="3:17" x14ac:dyDescent="0.25">
      <c r="C64" s="404"/>
      <c r="I64"/>
      <c r="K64"/>
      <c r="M64"/>
      <c r="O64"/>
      <c r="Q64" s="340"/>
    </row>
    <row r="65" spans="3:3" x14ac:dyDescent="0.25">
      <c r="C65" s="404"/>
    </row>
    <row r="66" spans="3:3" x14ac:dyDescent="0.25">
      <c r="C66" s="404"/>
    </row>
    <row r="67" spans="3:3" x14ac:dyDescent="0.25">
      <c r="C67" s="404"/>
    </row>
    <row r="68" spans="3:3" x14ac:dyDescent="0.25">
      <c r="C68" s="404"/>
    </row>
    <row r="69" spans="3:3" x14ac:dyDescent="0.25">
      <c r="C69" s="404"/>
    </row>
    <row r="70" spans="3:3" x14ac:dyDescent="0.25">
      <c r="C70" s="404"/>
    </row>
    <row r="71" spans="3:3" x14ac:dyDescent="0.25">
      <c r="C71" s="404"/>
    </row>
  </sheetData>
  <mergeCells count="28">
    <mergeCell ref="A10:A31"/>
    <mergeCell ref="A6:A8"/>
    <mergeCell ref="B6:B8"/>
    <mergeCell ref="C6:C8"/>
    <mergeCell ref="E6:E8"/>
    <mergeCell ref="D6:D8"/>
    <mergeCell ref="U6:U8"/>
    <mergeCell ref="H7:I7"/>
    <mergeCell ref="J7:K7"/>
    <mergeCell ref="P6:Q7"/>
    <mergeCell ref="R6:R8"/>
    <mergeCell ref="S6:S8"/>
    <mergeCell ref="T6:T8"/>
    <mergeCell ref="L7:M7"/>
    <mergeCell ref="N7:O7"/>
    <mergeCell ref="G6:G8"/>
    <mergeCell ref="H6:O6"/>
    <mergeCell ref="B10:B15"/>
    <mergeCell ref="B21:B26"/>
    <mergeCell ref="B27:B31"/>
    <mergeCell ref="C21:C24"/>
    <mergeCell ref="F6:F8"/>
    <mergeCell ref="B16:B20"/>
    <mergeCell ref="A32:U32"/>
    <mergeCell ref="B33:B38"/>
    <mergeCell ref="B39:B44"/>
    <mergeCell ref="A39:A44"/>
    <mergeCell ref="A33:A38"/>
  </mergeCells>
  <dataValidations count="1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27"/>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6:C20">
      <formula1>$P$1:$R$1</formula1>
    </dataValidation>
    <dataValidation type="list" allowBlank="1" showInputMessage="1" showErrorMessage="1" sqref="C39:C44">
      <formula1>$D$1</formula1>
    </dataValidation>
    <dataValidation type="list" allowBlank="1" showInputMessage="1" showErrorMessage="1" sqref="C33:C38">
      <formula1>$C$1</formula1>
    </dataValidation>
    <dataValidation type="list" allowBlank="1" showInputMessage="1" showErrorMessage="1" sqref="C27:C31">
      <formula1>$W$1:$AB$1</formula1>
    </dataValidation>
    <dataValidation type="list" allowBlank="1" showInputMessage="1" showErrorMessage="1" sqref="C21 C25:C26">
      <formula1>$S$1:$V$1</formula1>
    </dataValidation>
    <dataValidation type="list" allowBlank="1" showInputMessage="1" showErrorMessage="1" sqref="C10:C15">
      <formula1>$M$1:$O$1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zoomScale="70" zoomScaleNormal="70" workbookViewId="0">
      <pane ySplit="6" topLeftCell="A7" activePane="bottomLeft" state="frozen"/>
      <selection activeCell="P6" sqref="P6"/>
      <selection pane="bottomLeft" activeCell="D14" sqref="D14:U14"/>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404" customWidth="1"/>
    <col min="5" max="7" width="27.42578125" customWidth="1"/>
    <col min="8" max="8" width="15.28515625" customWidth="1"/>
    <col min="9" max="9" width="12.140625" style="228" bestFit="1" customWidth="1"/>
    <col min="10" max="10" width="15.28515625" customWidth="1"/>
    <col min="11" max="11" width="12.140625" style="228" bestFit="1" customWidth="1"/>
    <col min="12" max="12" width="15.28515625" customWidth="1"/>
    <col min="13" max="13" width="12.140625" style="228" bestFit="1" customWidth="1"/>
    <col min="14" max="14" width="15.28515625" customWidth="1"/>
    <col min="15" max="15" width="11.5703125" style="228"/>
    <col min="16" max="16" width="15.28515625" customWidth="1"/>
    <col min="17" max="17" width="15.7109375" style="228" customWidth="1"/>
    <col min="18" max="20" width="14.28515625" customWidth="1"/>
    <col min="21" max="21" width="17" customWidth="1"/>
  </cols>
  <sheetData>
    <row r="1" spans="1:21" s="262" customFormat="1" ht="18" customHeight="1" x14ac:dyDescent="0.25">
      <c r="B1" s="261"/>
      <c r="C1" s="446" t="s">
        <v>1558</v>
      </c>
      <c r="D1" s="446" t="s">
        <v>1559</v>
      </c>
      <c r="E1" s="446" t="s">
        <v>1560</v>
      </c>
      <c r="F1" s="261"/>
      <c r="G1" s="261"/>
      <c r="H1" s="261" t="s">
        <v>114</v>
      </c>
      <c r="J1" s="261"/>
      <c r="K1" s="261"/>
      <c r="L1" s="261"/>
      <c r="M1" s="261"/>
      <c r="N1" s="261"/>
      <c r="O1" s="261"/>
      <c r="P1" s="261"/>
      <c r="Q1" s="261"/>
      <c r="R1" s="261"/>
      <c r="S1" s="261"/>
      <c r="T1" s="261"/>
      <c r="U1" s="261"/>
    </row>
    <row r="2" spans="1:21" s="262" customFormat="1" ht="18" customHeight="1" x14ac:dyDescent="0.25">
      <c r="A2" s="282" t="s">
        <v>1349</v>
      </c>
      <c r="B2" s="261"/>
      <c r="C2" s="261"/>
      <c r="D2" s="261"/>
      <c r="E2" s="261"/>
      <c r="F2" s="261"/>
      <c r="G2" s="261"/>
      <c r="H2" s="261"/>
      <c r="J2" s="261"/>
      <c r="K2" s="261"/>
      <c r="L2" s="261"/>
      <c r="M2" s="261"/>
      <c r="N2" s="261"/>
      <c r="O2" s="261"/>
      <c r="P2" s="261"/>
      <c r="Q2" s="261"/>
      <c r="R2" s="261"/>
      <c r="S2" s="261"/>
      <c r="T2" s="261"/>
      <c r="U2" s="261"/>
    </row>
    <row r="3" spans="1:21" s="262" customFormat="1" ht="18.75" x14ac:dyDescent="0.2">
      <c r="A3" s="312" t="s">
        <v>1392</v>
      </c>
      <c r="B3" s="261"/>
      <c r="C3" s="261"/>
      <c r="D3" s="261"/>
      <c r="E3" s="261"/>
      <c r="F3" s="261"/>
      <c r="G3" s="261"/>
      <c r="H3" s="261"/>
      <c r="J3" s="261"/>
      <c r="K3" s="261"/>
      <c r="L3" s="261"/>
      <c r="M3" s="261"/>
      <c r="N3" s="261"/>
      <c r="O3" s="261"/>
      <c r="P3" s="261"/>
      <c r="Q3" s="261"/>
      <c r="R3" s="261"/>
      <c r="S3" s="261"/>
      <c r="T3" s="261"/>
      <c r="U3" s="261"/>
    </row>
    <row r="4" spans="1:21" s="66" customFormat="1" ht="15.75" customHeight="1" x14ac:dyDescent="0.25">
      <c r="A4" s="814" t="s">
        <v>96</v>
      </c>
      <c r="B4" s="813" t="s">
        <v>110</v>
      </c>
      <c r="C4" s="819" t="s">
        <v>1495</v>
      </c>
      <c r="D4" s="819" t="s">
        <v>1496</v>
      </c>
      <c r="E4" s="819" t="s">
        <v>86</v>
      </c>
      <c r="F4" s="819" t="s">
        <v>391</v>
      </c>
      <c r="G4" s="819" t="s">
        <v>87</v>
      </c>
      <c r="H4" s="805" t="s">
        <v>99</v>
      </c>
      <c r="I4" s="807"/>
      <c r="J4" s="807"/>
      <c r="K4" s="807"/>
      <c r="L4" s="807"/>
      <c r="M4" s="807"/>
      <c r="N4" s="807"/>
      <c r="O4" s="806"/>
      <c r="P4" s="808" t="s">
        <v>100</v>
      </c>
      <c r="Q4" s="809"/>
      <c r="R4" s="813" t="s">
        <v>102</v>
      </c>
      <c r="S4" s="813" t="s">
        <v>109</v>
      </c>
      <c r="T4" s="813" t="s">
        <v>108</v>
      </c>
      <c r="U4" s="816" t="s">
        <v>88</v>
      </c>
    </row>
    <row r="5" spans="1:21" s="66" customFormat="1" ht="15" customHeight="1" x14ac:dyDescent="0.25">
      <c r="A5" s="814"/>
      <c r="B5" s="814"/>
      <c r="C5" s="820"/>
      <c r="D5" s="820"/>
      <c r="E5" s="820"/>
      <c r="F5" s="820"/>
      <c r="G5" s="820"/>
      <c r="H5" s="805" t="s">
        <v>103</v>
      </c>
      <c r="I5" s="806"/>
      <c r="J5" s="805" t="s">
        <v>104</v>
      </c>
      <c r="K5" s="806"/>
      <c r="L5" s="805" t="s">
        <v>105</v>
      </c>
      <c r="M5" s="806"/>
      <c r="N5" s="805" t="s">
        <v>106</v>
      </c>
      <c r="O5" s="806"/>
      <c r="P5" s="810"/>
      <c r="Q5" s="811"/>
      <c r="R5" s="814"/>
      <c r="S5" s="814"/>
      <c r="T5" s="814"/>
      <c r="U5" s="817"/>
    </row>
    <row r="6" spans="1:21" s="67" customFormat="1" ht="25.5" x14ac:dyDescent="0.25">
      <c r="A6" s="815"/>
      <c r="B6" s="815"/>
      <c r="C6" s="821"/>
      <c r="D6" s="821"/>
      <c r="E6" s="821"/>
      <c r="F6" s="821"/>
      <c r="G6" s="821"/>
      <c r="H6" s="380" t="s">
        <v>107</v>
      </c>
      <c r="I6" s="380" t="s">
        <v>12</v>
      </c>
      <c r="J6" s="380" t="s">
        <v>107</v>
      </c>
      <c r="K6" s="380" t="s">
        <v>12</v>
      </c>
      <c r="L6" s="380" t="s">
        <v>107</v>
      </c>
      <c r="M6" s="380" t="s">
        <v>12</v>
      </c>
      <c r="N6" s="380" t="s">
        <v>107</v>
      </c>
      <c r="O6" s="380" t="s">
        <v>12</v>
      </c>
      <c r="P6" s="380" t="s">
        <v>107</v>
      </c>
      <c r="Q6" s="380" t="s">
        <v>12</v>
      </c>
      <c r="R6" s="815"/>
      <c r="S6" s="815"/>
      <c r="T6" s="815"/>
      <c r="U6" s="818"/>
    </row>
    <row r="7" spans="1:21" s="67" customFormat="1" ht="15.75" x14ac:dyDescent="0.25">
      <c r="A7" s="381"/>
      <c r="B7" s="382"/>
      <c r="C7" s="383"/>
      <c r="D7" s="383"/>
      <c r="E7" s="383"/>
      <c r="F7" s="384"/>
      <c r="G7" s="383"/>
      <c r="H7" s="385"/>
      <c r="I7" s="385"/>
      <c r="J7" s="385"/>
      <c r="K7" s="385"/>
      <c r="L7" s="385"/>
      <c r="M7" s="385"/>
      <c r="N7" s="385"/>
      <c r="O7" s="385"/>
      <c r="P7" s="385"/>
      <c r="Q7" s="385"/>
      <c r="R7" s="386"/>
      <c r="S7" s="386"/>
      <c r="T7" s="386"/>
      <c r="U7" s="387"/>
    </row>
    <row r="8" spans="1:21" ht="15.75" x14ac:dyDescent="0.25">
      <c r="A8" s="894" t="s">
        <v>1393</v>
      </c>
      <c r="B8" s="894" t="s">
        <v>111</v>
      </c>
      <c r="C8" s="288"/>
      <c r="D8" s="288"/>
      <c r="E8" s="288"/>
      <c r="F8" s="288"/>
      <c r="G8" s="72"/>
      <c r="H8" s="311"/>
      <c r="I8" s="313"/>
      <c r="J8" s="311"/>
      <c r="K8" s="313"/>
      <c r="L8" s="311"/>
      <c r="M8" s="313"/>
      <c r="N8" s="311"/>
      <c r="O8" s="313"/>
      <c r="P8" s="342">
        <f>H8+J8+L8+N8</f>
        <v>0</v>
      </c>
      <c r="Q8" s="343">
        <f>I8+K8+M8+O8</f>
        <v>0</v>
      </c>
      <c r="R8" s="308"/>
      <c r="S8" s="235"/>
      <c r="T8" s="235"/>
      <c r="U8" s="235"/>
    </row>
    <row r="9" spans="1:21" ht="15.75" x14ac:dyDescent="0.25">
      <c r="A9" s="894"/>
      <c r="B9" s="894"/>
      <c r="C9" s="288"/>
      <c r="D9" s="288"/>
      <c r="E9" s="288"/>
      <c r="F9" s="288"/>
      <c r="G9" s="72"/>
      <c r="H9" s="311"/>
      <c r="I9" s="313"/>
      <c r="J9" s="311"/>
      <c r="K9" s="313"/>
      <c r="L9" s="311"/>
      <c r="M9" s="313"/>
      <c r="N9" s="311"/>
      <c r="O9" s="313"/>
      <c r="P9" s="342">
        <f t="shared" ref="P9:P26" si="0">H9+J9+L9+N9</f>
        <v>0</v>
      </c>
      <c r="Q9" s="343">
        <f t="shared" ref="Q9:Q26" si="1">I9+K9+M9+O9</f>
        <v>0</v>
      </c>
      <c r="R9" s="308"/>
      <c r="S9" s="235"/>
      <c r="T9" s="235"/>
      <c r="U9" s="235"/>
    </row>
    <row r="10" spans="1:21" ht="15.75" x14ac:dyDescent="0.25">
      <c r="A10" s="894"/>
      <c r="B10" s="894"/>
      <c r="C10" s="288"/>
      <c r="D10" s="288"/>
      <c r="E10" s="288"/>
      <c r="F10" s="288"/>
      <c r="G10" s="72"/>
      <c r="H10" s="311"/>
      <c r="I10" s="313"/>
      <c r="J10" s="311"/>
      <c r="K10" s="313"/>
      <c r="L10" s="311"/>
      <c r="M10" s="313"/>
      <c r="N10" s="311"/>
      <c r="O10" s="313"/>
      <c r="P10" s="342">
        <f t="shared" si="0"/>
        <v>0</v>
      </c>
      <c r="Q10" s="343">
        <f t="shared" si="1"/>
        <v>0</v>
      </c>
      <c r="R10" s="308"/>
      <c r="S10" s="235"/>
      <c r="T10" s="235"/>
      <c r="U10" s="235"/>
    </row>
    <row r="11" spans="1:21" ht="15.75" x14ac:dyDescent="0.25">
      <c r="A11" s="894"/>
      <c r="B11" s="894"/>
      <c r="C11" s="288"/>
      <c r="D11" s="288"/>
      <c r="E11" s="288"/>
      <c r="F11" s="288"/>
      <c r="G11" s="72"/>
      <c r="H11" s="311"/>
      <c r="I11" s="313"/>
      <c r="J11" s="311"/>
      <c r="K11" s="313"/>
      <c r="L11" s="311"/>
      <c r="M11" s="313"/>
      <c r="N11" s="311"/>
      <c r="O11" s="313"/>
      <c r="P11" s="342">
        <f t="shared" si="0"/>
        <v>0</v>
      </c>
      <c r="Q11" s="343">
        <f t="shared" si="1"/>
        <v>0</v>
      </c>
      <c r="R11" s="308"/>
      <c r="S11" s="235"/>
      <c r="T11" s="235"/>
      <c r="U11" s="235"/>
    </row>
    <row r="12" spans="1:21" ht="15.75" x14ac:dyDescent="0.25">
      <c r="A12" s="894"/>
      <c r="B12" s="894"/>
      <c r="C12" s="288"/>
      <c r="D12" s="288"/>
      <c r="E12" s="288"/>
      <c r="F12" s="288"/>
      <c r="G12" s="72"/>
      <c r="H12" s="311"/>
      <c r="I12" s="313"/>
      <c r="J12" s="311"/>
      <c r="K12" s="313"/>
      <c r="L12" s="311"/>
      <c r="M12" s="313"/>
      <c r="N12" s="311"/>
      <c r="O12" s="313"/>
      <c r="P12" s="342">
        <f t="shared" si="0"/>
        <v>0</v>
      </c>
      <c r="Q12" s="343">
        <f t="shared" si="1"/>
        <v>0</v>
      </c>
      <c r="R12" s="308"/>
      <c r="S12" s="235"/>
      <c r="T12" s="235"/>
      <c r="U12" s="235"/>
    </row>
    <row r="13" spans="1:21" ht="15.75" x14ac:dyDescent="0.25">
      <c r="A13" s="894"/>
      <c r="B13" s="894"/>
      <c r="C13" s="288"/>
      <c r="D13" s="288"/>
      <c r="E13" s="288"/>
      <c r="F13" s="288"/>
      <c r="G13" s="72"/>
      <c r="H13" s="311"/>
      <c r="I13" s="313"/>
      <c r="J13" s="311"/>
      <c r="K13" s="313"/>
      <c r="L13" s="311"/>
      <c r="M13" s="313"/>
      <c r="N13" s="311"/>
      <c r="O13" s="313"/>
      <c r="P13" s="342">
        <f t="shared" si="0"/>
        <v>0</v>
      </c>
      <c r="Q13" s="343">
        <f t="shared" si="1"/>
        <v>0</v>
      </c>
      <c r="R13" s="308"/>
      <c r="S13" s="235"/>
      <c r="T13" s="235"/>
      <c r="U13" s="235"/>
    </row>
    <row r="14" spans="1:21" ht="15.75" x14ac:dyDescent="0.25">
      <c r="A14" s="894"/>
      <c r="B14" s="894" t="s">
        <v>112</v>
      </c>
      <c r="C14" s="288"/>
      <c r="D14" s="288"/>
      <c r="E14" s="288"/>
      <c r="F14" s="288"/>
      <c r="G14" s="72"/>
      <c r="H14" s="311"/>
      <c r="I14" s="313"/>
      <c r="J14" s="311"/>
      <c r="K14" s="313"/>
      <c r="L14" s="311"/>
      <c r="M14" s="313"/>
      <c r="N14" s="311"/>
      <c r="O14" s="313"/>
      <c r="P14" s="342">
        <f t="shared" si="0"/>
        <v>0</v>
      </c>
      <c r="Q14" s="343">
        <f t="shared" si="1"/>
        <v>0</v>
      </c>
      <c r="R14" s="308"/>
      <c r="S14" s="235"/>
      <c r="T14" s="235"/>
      <c r="U14" s="235"/>
    </row>
    <row r="15" spans="1:21" ht="15.75" x14ac:dyDescent="0.25">
      <c r="A15" s="894"/>
      <c r="B15" s="894"/>
      <c r="C15" s="288"/>
      <c r="D15" s="288"/>
      <c r="E15" s="288"/>
      <c r="F15" s="288"/>
      <c r="G15" s="72"/>
      <c r="H15" s="311"/>
      <c r="I15" s="313"/>
      <c r="J15" s="311"/>
      <c r="K15" s="313"/>
      <c r="L15" s="311"/>
      <c r="M15" s="313"/>
      <c r="N15" s="311"/>
      <c r="O15" s="313"/>
      <c r="P15" s="342">
        <f t="shared" si="0"/>
        <v>0</v>
      </c>
      <c r="Q15" s="343">
        <f t="shared" si="1"/>
        <v>0</v>
      </c>
      <c r="R15" s="308"/>
      <c r="S15" s="235"/>
      <c r="T15" s="235"/>
      <c r="U15" s="235"/>
    </row>
    <row r="16" spans="1:21" ht="15.75" x14ac:dyDescent="0.25">
      <c r="A16" s="894"/>
      <c r="B16" s="894"/>
      <c r="C16" s="288"/>
      <c r="D16" s="288"/>
      <c r="E16" s="288"/>
      <c r="F16" s="288"/>
      <c r="G16" s="72"/>
      <c r="H16" s="311"/>
      <c r="I16" s="313"/>
      <c r="J16" s="311"/>
      <c r="K16" s="313"/>
      <c r="L16" s="311"/>
      <c r="M16" s="313"/>
      <c r="N16" s="311"/>
      <c r="O16" s="313"/>
      <c r="P16" s="342">
        <f t="shared" si="0"/>
        <v>0</v>
      </c>
      <c r="Q16" s="343">
        <f t="shared" si="1"/>
        <v>0</v>
      </c>
      <c r="R16" s="308"/>
      <c r="S16" s="235"/>
      <c r="T16" s="235"/>
      <c r="U16" s="235"/>
    </row>
    <row r="17" spans="1:21" ht="15.75" x14ac:dyDescent="0.25">
      <c r="A17" s="894"/>
      <c r="B17" s="894"/>
      <c r="C17" s="288"/>
      <c r="D17" s="288"/>
      <c r="E17" s="288"/>
      <c r="F17" s="288"/>
      <c r="G17" s="72"/>
      <c r="H17" s="311"/>
      <c r="I17" s="313"/>
      <c r="J17" s="311"/>
      <c r="K17" s="313"/>
      <c r="L17" s="311"/>
      <c r="M17" s="313"/>
      <c r="N17" s="311"/>
      <c r="O17" s="313"/>
      <c r="P17" s="342">
        <f t="shared" si="0"/>
        <v>0</v>
      </c>
      <c r="Q17" s="343">
        <f t="shared" si="1"/>
        <v>0</v>
      </c>
      <c r="R17" s="308"/>
      <c r="S17" s="235"/>
      <c r="T17" s="235"/>
      <c r="U17" s="235"/>
    </row>
    <row r="18" spans="1:21" ht="15.75" x14ac:dyDescent="0.25">
      <c r="A18" s="894"/>
      <c r="B18" s="894"/>
      <c r="C18" s="288"/>
      <c r="D18" s="288"/>
      <c r="E18" s="288"/>
      <c r="F18" s="288"/>
      <c r="G18" s="72"/>
      <c r="H18" s="311"/>
      <c r="I18" s="313"/>
      <c r="J18" s="311"/>
      <c r="K18" s="313"/>
      <c r="L18" s="311"/>
      <c r="M18" s="313"/>
      <c r="N18" s="311"/>
      <c r="O18" s="313"/>
      <c r="P18" s="342">
        <f t="shared" si="0"/>
        <v>0</v>
      </c>
      <c r="Q18" s="343">
        <f t="shared" si="1"/>
        <v>0</v>
      </c>
      <c r="R18" s="308"/>
      <c r="S18" s="235"/>
      <c r="T18" s="235"/>
      <c r="U18" s="235"/>
    </row>
    <row r="19" spans="1:21" ht="15.75" x14ac:dyDescent="0.25">
      <c r="A19" s="894"/>
      <c r="B19" s="894"/>
      <c r="C19" s="288"/>
      <c r="D19" s="288"/>
      <c r="E19" s="288"/>
      <c r="F19" s="288"/>
      <c r="G19" s="72"/>
      <c r="H19" s="311"/>
      <c r="I19" s="313"/>
      <c r="J19" s="311"/>
      <c r="K19" s="313"/>
      <c r="L19" s="311"/>
      <c r="M19" s="313"/>
      <c r="N19" s="311"/>
      <c r="O19" s="313"/>
      <c r="P19" s="342">
        <f t="shared" si="0"/>
        <v>0</v>
      </c>
      <c r="Q19" s="343">
        <f t="shared" si="1"/>
        <v>0</v>
      </c>
      <c r="R19" s="308"/>
      <c r="S19" s="235"/>
      <c r="T19" s="235"/>
      <c r="U19" s="235"/>
    </row>
    <row r="20" spans="1:21" ht="15.75" x14ac:dyDescent="0.25">
      <c r="A20" s="894"/>
      <c r="B20" s="894" t="s">
        <v>1394</v>
      </c>
      <c r="C20" s="288"/>
      <c r="D20" s="288"/>
      <c r="E20" s="288"/>
      <c r="F20" s="288"/>
      <c r="G20" s="72"/>
      <c r="H20" s="311"/>
      <c r="I20" s="313"/>
      <c r="J20" s="311"/>
      <c r="K20" s="313"/>
      <c r="L20" s="311"/>
      <c r="M20" s="313"/>
      <c r="N20" s="311"/>
      <c r="O20" s="313"/>
      <c r="P20" s="342">
        <f t="shared" si="0"/>
        <v>0</v>
      </c>
      <c r="Q20" s="343">
        <f t="shared" si="1"/>
        <v>0</v>
      </c>
      <c r="R20" s="308"/>
      <c r="S20" s="235"/>
      <c r="T20" s="235"/>
      <c r="U20" s="235"/>
    </row>
    <row r="21" spans="1:21" ht="15.75" x14ac:dyDescent="0.25">
      <c r="A21" s="894"/>
      <c r="B21" s="894"/>
      <c r="C21" s="288"/>
      <c r="D21" s="288"/>
      <c r="E21" s="288"/>
      <c r="F21" s="288"/>
      <c r="G21" s="72"/>
      <c r="H21" s="311"/>
      <c r="I21" s="313"/>
      <c r="J21" s="311"/>
      <c r="K21" s="313"/>
      <c r="L21" s="311"/>
      <c r="M21" s="313"/>
      <c r="N21" s="311"/>
      <c r="O21" s="313"/>
      <c r="P21" s="342">
        <f t="shared" si="0"/>
        <v>0</v>
      </c>
      <c r="Q21" s="343">
        <f t="shared" si="1"/>
        <v>0</v>
      </c>
      <c r="R21" s="308"/>
      <c r="S21" s="235"/>
      <c r="T21" s="235"/>
      <c r="U21" s="235"/>
    </row>
    <row r="22" spans="1:21" ht="15.75" x14ac:dyDescent="0.25">
      <c r="A22" s="894"/>
      <c r="B22" s="894"/>
      <c r="C22" s="288"/>
      <c r="D22" s="288"/>
      <c r="E22" s="288"/>
      <c r="F22" s="288"/>
      <c r="G22" s="72"/>
      <c r="H22" s="311"/>
      <c r="I22" s="313"/>
      <c r="J22" s="311"/>
      <c r="K22" s="313"/>
      <c r="L22" s="311"/>
      <c r="M22" s="313"/>
      <c r="N22" s="311"/>
      <c r="O22" s="313"/>
      <c r="P22" s="342">
        <f t="shared" si="0"/>
        <v>0</v>
      </c>
      <c r="Q22" s="343">
        <f t="shared" si="1"/>
        <v>0</v>
      </c>
      <c r="R22" s="308"/>
      <c r="S22" s="235"/>
      <c r="T22" s="235"/>
      <c r="U22" s="235"/>
    </row>
    <row r="23" spans="1:21" ht="15.75" x14ac:dyDescent="0.25">
      <c r="A23" s="894"/>
      <c r="B23" s="894"/>
      <c r="C23" s="288"/>
      <c r="D23" s="288"/>
      <c r="E23" s="288"/>
      <c r="F23" s="288"/>
      <c r="G23" s="72"/>
      <c r="H23" s="311"/>
      <c r="I23" s="313"/>
      <c r="J23" s="311"/>
      <c r="K23" s="313"/>
      <c r="L23" s="311"/>
      <c r="M23" s="313"/>
      <c r="N23" s="311"/>
      <c r="O23" s="313"/>
      <c r="P23" s="342">
        <f t="shared" si="0"/>
        <v>0</v>
      </c>
      <c r="Q23" s="343">
        <f t="shared" si="1"/>
        <v>0</v>
      </c>
      <c r="R23" s="308"/>
      <c r="S23" s="235"/>
      <c r="T23" s="235"/>
      <c r="U23" s="235"/>
    </row>
    <row r="24" spans="1:21" ht="15.75" x14ac:dyDescent="0.25">
      <c r="A24" s="894"/>
      <c r="B24" s="894"/>
      <c r="C24" s="73"/>
      <c r="D24" s="73"/>
      <c r="E24" s="288"/>
      <c r="F24" s="288"/>
      <c r="G24" s="72"/>
      <c r="H24" s="311"/>
      <c r="I24" s="313"/>
      <c r="J24" s="311"/>
      <c r="K24" s="313"/>
      <c r="L24" s="311"/>
      <c r="M24" s="313"/>
      <c r="N24" s="311"/>
      <c r="O24" s="313"/>
      <c r="P24" s="342">
        <f t="shared" si="0"/>
        <v>0</v>
      </c>
      <c r="Q24" s="343">
        <f t="shared" si="1"/>
        <v>0</v>
      </c>
      <c r="R24" s="308"/>
      <c r="S24" s="235"/>
      <c r="T24" s="235"/>
      <c r="U24" s="235"/>
    </row>
    <row r="25" spans="1:21" ht="15.75" x14ac:dyDescent="0.25">
      <c r="A25" s="894"/>
      <c r="B25" s="894"/>
      <c r="C25" s="73"/>
      <c r="D25" s="73"/>
      <c r="E25" s="288"/>
      <c r="F25" s="288"/>
      <c r="G25" s="72"/>
      <c r="H25" s="311"/>
      <c r="I25" s="313"/>
      <c r="J25" s="311"/>
      <c r="K25" s="313"/>
      <c r="L25" s="311"/>
      <c r="M25" s="313"/>
      <c r="N25" s="311"/>
      <c r="O25" s="313"/>
      <c r="P25" s="342">
        <f t="shared" si="0"/>
        <v>0</v>
      </c>
      <c r="Q25" s="343">
        <f t="shared" si="1"/>
        <v>0</v>
      </c>
      <c r="R25" s="308"/>
      <c r="S25" s="235"/>
      <c r="T25" s="235"/>
      <c r="U25" s="235"/>
    </row>
    <row r="26" spans="1:21" ht="15.75" x14ac:dyDescent="0.25">
      <c r="A26" s="894"/>
      <c r="B26" s="894"/>
      <c r="C26" s="288"/>
      <c r="D26" s="288"/>
      <c r="E26" s="288"/>
      <c r="F26" s="288"/>
      <c r="G26" s="72"/>
      <c r="H26" s="311"/>
      <c r="I26" s="313"/>
      <c r="J26" s="311"/>
      <c r="K26" s="313"/>
      <c r="L26" s="311"/>
      <c r="M26" s="313"/>
      <c r="N26" s="311"/>
      <c r="O26" s="313"/>
      <c r="P26" s="342">
        <f t="shared" si="0"/>
        <v>0</v>
      </c>
      <c r="Q26" s="343">
        <f t="shared" si="1"/>
        <v>0</v>
      </c>
      <c r="R26" s="308"/>
      <c r="S26" s="235"/>
      <c r="T26" s="235"/>
      <c r="U26" s="235"/>
    </row>
    <row r="27" spans="1:21" s="263" customFormat="1" ht="15.75" x14ac:dyDescent="0.2">
      <c r="A27" s="271"/>
      <c r="B27" s="272"/>
      <c r="C27" s="271" t="s">
        <v>113</v>
      </c>
      <c r="D27" s="272"/>
      <c r="E27" s="272"/>
      <c r="F27" s="272"/>
      <c r="G27" s="273"/>
      <c r="H27" s="246">
        <f t="shared" ref="H27:Q27" si="2">SUM(H8:H26)</f>
        <v>0</v>
      </c>
      <c r="I27" s="227">
        <f t="shared" si="2"/>
        <v>0</v>
      </c>
      <c r="J27" s="246">
        <f t="shared" si="2"/>
        <v>0</v>
      </c>
      <c r="K27" s="227">
        <f t="shared" si="2"/>
        <v>0</v>
      </c>
      <c r="L27" s="246">
        <f t="shared" si="2"/>
        <v>0</v>
      </c>
      <c r="M27" s="227">
        <f t="shared" si="2"/>
        <v>0</v>
      </c>
      <c r="N27" s="246">
        <f t="shared" si="2"/>
        <v>0</v>
      </c>
      <c r="O27" s="227">
        <f t="shared" si="2"/>
        <v>0</v>
      </c>
      <c r="P27" s="227">
        <f t="shared" si="2"/>
        <v>0</v>
      </c>
      <c r="Q27" s="227">
        <f t="shared" si="2"/>
        <v>0</v>
      </c>
      <c r="R27" s="246"/>
      <c r="S27" s="246"/>
      <c r="T27" s="246"/>
      <c r="U27" s="246"/>
    </row>
    <row r="28" spans="1:21" x14ac:dyDescent="0.25">
      <c r="I28"/>
      <c r="K28"/>
      <c r="M28"/>
      <c r="O28"/>
      <c r="Q28"/>
    </row>
    <row r="29" spans="1:21" x14ac:dyDescent="0.25">
      <c r="I29"/>
      <c r="K29"/>
      <c r="M29"/>
      <c r="O29"/>
      <c r="Q29"/>
    </row>
    <row r="30" spans="1:21" x14ac:dyDescent="0.25">
      <c r="C30" s="404"/>
      <c r="I30"/>
      <c r="K30"/>
      <c r="M30"/>
      <c r="O30"/>
      <c r="Q30"/>
    </row>
    <row r="31" spans="1:21" x14ac:dyDescent="0.25">
      <c r="C31" s="404"/>
      <c r="I31"/>
      <c r="K31"/>
      <c r="M31"/>
      <c r="O31"/>
      <c r="Q31"/>
    </row>
    <row r="32" spans="1:21" x14ac:dyDescent="0.25">
      <c r="C32" s="404"/>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0:C26">
      <formula1>$E$1</formula1>
    </dataValidation>
    <dataValidation type="list" allowBlank="1" showInputMessage="1" showErrorMessage="1" sqref="C8:C13">
      <formula1>$C$1</formula1>
    </dataValidation>
    <dataValidation type="list" allowBlank="1" showInputMessage="1" showErrorMessage="1" sqref="C14:C19">
      <formula1>$D$1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topLeftCell="B1" workbookViewId="0">
      <pane ySplit="5" topLeftCell="A6" activePane="bottomLeft" state="frozen"/>
      <selection activeCell="R5" sqref="R5"/>
      <selection pane="bottomLeft" activeCell="C27" sqref="C27"/>
    </sheetView>
  </sheetViews>
  <sheetFormatPr baseColWidth="10" defaultColWidth="11.42578125" defaultRowHeight="15" x14ac:dyDescent="0.25"/>
  <cols>
    <col min="1" max="2" width="35.7109375" customWidth="1"/>
    <col min="3" max="3" width="27.42578125" customWidth="1"/>
    <col min="4" max="4" width="27.42578125" style="404" customWidth="1"/>
    <col min="5" max="7" width="27.42578125" customWidth="1"/>
    <col min="8" max="8" width="15.28515625" customWidth="1"/>
    <col min="9" max="9" width="11.5703125" style="228"/>
    <col min="10" max="10" width="15.28515625" customWidth="1"/>
    <col min="11" max="11" width="18.85546875" style="228" customWidth="1"/>
    <col min="13" max="13" width="11.5703125" style="228"/>
    <col min="15" max="15" width="11.5703125" style="228"/>
    <col min="16" max="16" width="15.28515625" customWidth="1"/>
    <col min="17" max="17" width="18.28515625" style="228" customWidth="1"/>
    <col min="18" max="18" width="14.140625" hidden="1" customWidth="1"/>
    <col min="19" max="21" width="14.140625" customWidth="1"/>
    <col min="22" max="22" width="17" customWidth="1"/>
  </cols>
  <sheetData>
    <row r="1" spans="1:22" ht="18.75" x14ac:dyDescent="0.25">
      <c r="B1" s="446" t="s">
        <v>1499</v>
      </c>
      <c r="C1" s="446" t="s">
        <v>1500</v>
      </c>
      <c r="D1" s="446" t="s">
        <v>1501</v>
      </c>
      <c r="E1" s="446" t="s">
        <v>1502</v>
      </c>
      <c r="F1" s="261"/>
      <c r="G1" s="261"/>
      <c r="H1" s="261" t="s">
        <v>478</v>
      </c>
      <c r="J1" s="261"/>
      <c r="K1" s="261"/>
      <c r="L1" s="261"/>
      <c r="M1" s="261"/>
      <c r="N1" s="261"/>
      <c r="O1" s="261"/>
      <c r="P1" s="261"/>
      <c r="Q1" s="261"/>
      <c r="R1" s="261"/>
      <c r="S1" s="261"/>
      <c r="T1" s="261"/>
      <c r="U1" s="261"/>
      <c r="V1" s="261"/>
    </row>
    <row r="2" spans="1:22" x14ac:dyDescent="0.25">
      <c r="A2" s="250" t="s">
        <v>1339</v>
      </c>
      <c r="B2" s="250"/>
      <c r="C2" s="250"/>
      <c r="D2" s="250"/>
      <c r="E2" s="250"/>
      <c r="F2" s="250"/>
      <c r="G2" s="250"/>
      <c r="H2" s="250"/>
      <c r="I2" s="250"/>
      <c r="J2" s="250"/>
      <c r="K2" s="250"/>
      <c r="L2" s="250"/>
      <c r="M2" s="250"/>
      <c r="N2" s="250"/>
      <c r="O2" s="250"/>
      <c r="P2" s="250"/>
      <c r="Q2" s="250"/>
      <c r="R2" s="250"/>
      <c r="S2" s="250"/>
      <c r="T2" s="250"/>
      <c r="U2" s="250"/>
      <c r="V2" s="250"/>
    </row>
    <row r="3" spans="1:22" ht="15" customHeight="1" x14ac:dyDescent="0.25">
      <c r="A3" s="814" t="s">
        <v>96</v>
      </c>
      <c r="B3" s="813" t="s">
        <v>110</v>
      </c>
      <c r="C3" s="819" t="s">
        <v>1495</v>
      </c>
      <c r="D3" s="819" t="s">
        <v>1496</v>
      </c>
      <c r="E3" s="819" t="s">
        <v>86</v>
      </c>
      <c r="F3" s="819" t="s">
        <v>391</v>
      </c>
      <c r="G3" s="819" t="s">
        <v>87</v>
      </c>
      <c r="H3" s="805" t="s">
        <v>99</v>
      </c>
      <c r="I3" s="807"/>
      <c r="J3" s="807"/>
      <c r="K3" s="807"/>
      <c r="L3" s="807"/>
      <c r="M3" s="807"/>
      <c r="N3" s="807"/>
      <c r="O3" s="806"/>
      <c r="P3" s="808" t="s">
        <v>100</v>
      </c>
      <c r="Q3" s="809"/>
      <c r="R3" s="813" t="s">
        <v>101</v>
      </c>
      <c r="S3" s="813" t="s">
        <v>102</v>
      </c>
      <c r="T3" s="813" t="s">
        <v>109</v>
      </c>
      <c r="U3" s="813" t="s">
        <v>108</v>
      </c>
      <c r="V3" s="816" t="s">
        <v>88</v>
      </c>
    </row>
    <row r="4" spans="1:22" ht="15" customHeight="1" x14ac:dyDescent="0.25">
      <c r="A4" s="814"/>
      <c r="B4" s="814"/>
      <c r="C4" s="820"/>
      <c r="D4" s="820"/>
      <c r="E4" s="820"/>
      <c r="F4" s="820"/>
      <c r="G4" s="820"/>
      <c r="H4" s="805" t="s">
        <v>103</v>
      </c>
      <c r="I4" s="806"/>
      <c r="J4" s="805" t="s">
        <v>104</v>
      </c>
      <c r="K4" s="806"/>
      <c r="L4" s="805" t="s">
        <v>105</v>
      </c>
      <c r="M4" s="806"/>
      <c r="N4" s="805" t="s">
        <v>106</v>
      </c>
      <c r="O4" s="806"/>
      <c r="P4" s="810"/>
      <c r="Q4" s="811"/>
      <c r="R4" s="814"/>
      <c r="S4" s="814"/>
      <c r="T4" s="814"/>
      <c r="U4" s="814"/>
      <c r="V4" s="817"/>
    </row>
    <row r="5" spans="1:22" ht="25.5" x14ac:dyDescent="0.25">
      <c r="A5" s="815"/>
      <c r="B5" s="815"/>
      <c r="C5" s="821"/>
      <c r="D5" s="821"/>
      <c r="E5" s="821"/>
      <c r="F5" s="821"/>
      <c r="G5" s="821"/>
      <c r="H5" s="380" t="s">
        <v>107</v>
      </c>
      <c r="I5" s="380" t="s">
        <v>12</v>
      </c>
      <c r="J5" s="380" t="s">
        <v>107</v>
      </c>
      <c r="K5" s="380" t="s">
        <v>12</v>
      </c>
      <c r="L5" s="380" t="s">
        <v>107</v>
      </c>
      <c r="M5" s="380" t="s">
        <v>12</v>
      </c>
      <c r="N5" s="380" t="s">
        <v>107</v>
      </c>
      <c r="O5" s="380" t="s">
        <v>12</v>
      </c>
      <c r="P5" s="380" t="s">
        <v>107</v>
      </c>
      <c r="Q5" s="380" t="s">
        <v>12</v>
      </c>
      <c r="R5" s="815"/>
      <c r="S5" s="815"/>
      <c r="T5" s="815"/>
      <c r="U5" s="815"/>
      <c r="V5" s="818"/>
    </row>
    <row r="6" spans="1:22" s="321" customFormat="1" ht="15.75" x14ac:dyDescent="0.25">
      <c r="A6" s="381"/>
      <c r="B6" s="382"/>
      <c r="C6" s="383"/>
      <c r="D6" s="383"/>
      <c r="E6" s="383"/>
      <c r="F6" s="384"/>
      <c r="G6" s="383"/>
      <c r="H6" s="385"/>
      <c r="I6" s="385"/>
      <c r="J6" s="385"/>
      <c r="K6" s="385"/>
      <c r="L6" s="385"/>
      <c r="M6" s="385"/>
      <c r="N6" s="385"/>
      <c r="O6" s="385"/>
      <c r="P6" s="385"/>
      <c r="Q6" s="385"/>
      <c r="R6" s="386"/>
      <c r="S6" s="386"/>
      <c r="T6" s="386"/>
      <c r="U6" s="386"/>
      <c r="V6" s="387"/>
    </row>
    <row r="7" spans="1:22" ht="15.75" x14ac:dyDescent="0.25">
      <c r="A7" s="895" t="s">
        <v>1428</v>
      </c>
      <c r="B7" s="802" t="s">
        <v>1340</v>
      </c>
      <c r="C7" s="73"/>
      <c r="D7" s="73"/>
      <c r="E7" s="288"/>
      <c r="F7" s="288"/>
      <c r="G7" s="256"/>
      <c r="H7" s="314"/>
      <c r="I7" s="315"/>
      <c r="J7" s="314"/>
      <c r="K7" s="315"/>
      <c r="L7" s="314"/>
      <c r="M7" s="315"/>
      <c r="N7" s="314"/>
      <c r="O7" s="315"/>
      <c r="P7" s="344">
        <f>H7+J7+L7+N7</f>
        <v>0</v>
      </c>
      <c r="Q7" s="345">
        <f>I7+K7+M7+O7</f>
        <v>0</v>
      </c>
      <c r="R7" s="288"/>
      <c r="S7" s="288"/>
      <c r="T7" s="288"/>
      <c r="U7" s="288"/>
      <c r="V7" s="288"/>
    </row>
    <row r="8" spans="1:22" s="321" customFormat="1" ht="15.75" x14ac:dyDescent="0.25">
      <c r="A8" s="895"/>
      <c r="B8" s="803"/>
      <c r="C8" s="73"/>
      <c r="D8" s="73"/>
      <c r="E8" s="288"/>
      <c r="F8" s="288"/>
      <c r="G8" s="256"/>
      <c r="H8" s="314"/>
      <c r="I8" s="315"/>
      <c r="J8" s="314"/>
      <c r="K8" s="315"/>
      <c r="L8" s="314"/>
      <c r="M8" s="315"/>
      <c r="N8" s="314"/>
      <c r="O8" s="315"/>
      <c r="P8" s="344">
        <f t="shared" ref="P8:P33" si="0">H8+J8+L8+N8</f>
        <v>0</v>
      </c>
      <c r="Q8" s="345">
        <f t="shared" ref="Q8:Q33" si="1">I8+K8+M8+O8</f>
        <v>0</v>
      </c>
      <c r="R8" s="288"/>
      <c r="S8" s="288"/>
      <c r="T8" s="288"/>
      <c r="U8" s="288"/>
      <c r="V8" s="288"/>
    </row>
    <row r="9" spans="1:22" s="321" customFormat="1" ht="15.75" x14ac:dyDescent="0.25">
      <c r="A9" s="895"/>
      <c r="B9" s="803"/>
      <c r="C9" s="73"/>
      <c r="D9" s="73"/>
      <c r="E9" s="288"/>
      <c r="F9" s="288"/>
      <c r="G9" s="256"/>
      <c r="H9" s="314"/>
      <c r="I9" s="315"/>
      <c r="J9" s="314"/>
      <c r="K9" s="315"/>
      <c r="L9" s="314"/>
      <c r="M9" s="315"/>
      <c r="N9" s="314"/>
      <c r="O9" s="315"/>
      <c r="P9" s="344">
        <f t="shared" si="0"/>
        <v>0</v>
      </c>
      <c r="Q9" s="345">
        <f t="shared" si="1"/>
        <v>0</v>
      </c>
      <c r="R9" s="288"/>
      <c r="S9" s="288"/>
      <c r="T9" s="288"/>
      <c r="U9" s="288"/>
      <c r="V9" s="288"/>
    </row>
    <row r="10" spans="1:22" ht="15.75" x14ac:dyDescent="0.25">
      <c r="A10" s="895"/>
      <c r="B10" s="803"/>
      <c r="C10" s="73"/>
      <c r="D10" s="73"/>
      <c r="E10" s="288"/>
      <c r="F10" s="288"/>
      <c r="G10" s="256"/>
      <c r="H10" s="314"/>
      <c r="I10" s="315"/>
      <c r="J10" s="314"/>
      <c r="K10" s="315"/>
      <c r="L10" s="314"/>
      <c r="M10" s="315"/>
      <c r="N10" s="314"/>
      <c r="O10" s="315"/>
      <c r="P10" s="344">
        <f t="shared" si="0"/>
        <v>0</v>
      </c>
      <c r="Q10" s="345">
        <f t="shared" si="1"/>
        <v>0</v>
      </c>
      <c r="R10" s="288"/>
      <c r="S10" s="288"/>
      <c r="T10" s="288"/>
      <c r="U10" s="288"/>
      <c r="V10" s="288"/>
    </row>
    <row r="11" spans="1:22" ht="15.75" x14ac:dyDescent="0.25">
      <c r="A11" s="895"/>
      <c r="B11" s="803"/>
      <c r="C11" s="73"/>
      <c r="D11" s="73"/>
      <c r="E11" s="288"/>
      <c r="F11" s="288"/>
      <c r="G11" s="256"/>
      <c r="H11" s="314"/>
      <c r="I11" s="315"/>
      <c r="J11" s="314"/>
      <c r="K11" s="315"/>
      <c r="L11" s="314"/>
      <c r="M11" s="315"/>
      <c r="N11" s="314"/>
      <c r="O11" s="315"/>
      <c r="P11" s="344">
        <f t="shared" si="0"/>
        <v>0</v>
      </c>
      <c r="Q11" s="345">
        <f t="shared" si="1"/>
        <v>0</v>
      </c>
      <c r="R11" s="288"/>
      <c r="S11" s="288"/>
      <c r="T11" s="288"/>
      <c r="U11" s="288"/>
      <c r="V11" s="288"/>
    </row>
    <row r="12" spans="1:22" ht="15.75" x14ac:dyDescent="0.25">
      <c r="A12" s="895"/>
      <c r="B12" s="804"/>
      <c r="C12" s="73"/>
      <c r="D12" s="73"/>
      <c r="E12" s="288"/>
      <c r="F12" s="288"/>
      <c r="G12" s="256"/>
      <c r="H12" s="314"/>
      <c r="I12" s="315"/>
      <c r="J12" s="314"/>
      <c r="K12" s="315"/>
      <c r="L12" s="314"/>
      <c r="M12" s="315"/>
      <c r="N12" s="314"/>
      <c r="O12" s="315"/>
      <c r="P12" s="344">
        <f t="shared" si="0"/>
        <v>0</v>
      </c>
      <c r="Q12" s="345">
        <f t="shared" si="1"/>
        <v>0</v>
      </c>
      <c r="R12" s="288"/>
      <c r="S12" s="288"/>
      <c r="T12" s="288"/>
      <c r="U12" s="288"/>
      <c r="V12" s="288"/>
    </row>
    <row r="13" spans="1:22" ht="15.75" x14ac:dyDescent="0.25">
      <c r="A13" s="803" t="s">
        <v>1429</v>
      </c>
      <c r="B13" s="802" t="s">
        <v>1430</v>
      </c>
      <c r="C13" s="73"/>
      <c r="D13" s="73"/>
      <c r="E13" s="279"/>
      <c r="F13" s="279"/>
      <c r="G13" s="279"/>
      <c r="H13" s="314"/>
      <c r="I13" s="315"/>
      <c r="J13" s="314"/>
      <c r="K13" s="315"/>
      <c r="L13" s="314"/>
      <c r="M13" s="315"/>
      <c r="N13" s="314"/>
      <c r="O13" s="315"/>
      <c r="P13" s="344">
        <f t="shared" si="0"/>
        <v>0</v>
      </c>
      <c r="Q13" s="345">
        <f t="shared" si="1"/>
        <v>0</v>
      </c>
      <c r="R13" s="288"/>
      <c r="S13" s="288"/>
      <c r="T13" s="288"/>
      <c r="U13" s="288"/>
      <c r="V13" s="288"/>
    </row>
    <row r="14" spans="1:22" ht="15.75" x14ac:dyDescent="0.25">
      <c r="A14" s="803"/>
      <c r="B14" s="803"/>
      <c r="C14" s="73"/>
      <c r="D14" s="73"/>
      <c r="E14" s="288"/>
      <c r="F14" s="288"/>
      <c r="G14" s="256"/>
      <c r="H14" s="314"/>
      <c r="I14" s="315"/>
      <c r="J14" s="314"/>
      <c r="K14" s="315"/>
      <c r="L14" s="314"/>
      <c r="M14" s="315"/>
      <c r="N14" s="314"/>
      <c r="O14" s="315"/>
      <c r="P14" s="344">
        <f t="shared" si="0"/>
        <v>0</v>
      </c>
      <c r="Q14" s="345">
        <f t="shared" si="1"/>
        <v>0</v>
      </c>
      <c r="R14" s="288"/>
      <c r="S14" s="288"/>
      <c r="T14" s="288"/>
      <c r="U14" s="288"/>
      <c r="V14" s="288"/>
    </row>
    <row r="15" spans="1:22" ht="15.75" x14ac:dyDescent="0.25">
      <c r="A15" s="803"/>
      <c r="B15" s="803"/>
      <c r="C15" s="73"/>
      <c r="D15" s="73"/>
      <c r="E15" s="288"/>
      <c r="F15" s="288"/>
      <c r="G15" s="256"/>
      <c r="H15" s="314"/>
      <c r="I15" s="315"/>
      <c r="J15" s="314"/>
      <c r="K15" s="315"/>
      <c r="L15" s="314"/>
      <c r="M15" s="315"/>
      <c r="N15" s="314"/>
      <c r="O15" s="315"/>
      <c r="P15" s="344">
        <f t="shared" si="0"/>
        <v>0</v>
      </c>
      <c r="Q15" s="345">
        <f t="shared" si="1"/>
        <v>0</v>
      </c>
      <c r="R15" s="288"/>
      <c r="S15" s="288"/>
      <c r="T15" s="288"/>
      <c r="U15" s="288"/>
      <c r="V15" s="288"/>
    </row>
    <row r="16" spans="1:22" ht="15.75" x14ac:dyDescent="0.25">
      <c r="A16" s="803"/>
      <c r="B16" s="803"/>
      <c r="C16" s="73"/>
      <c r="D16" s="73"/>
      <c r="E16" s="288"/>
      <c r="F16" s="288"/>
      <c r="G16" s="256"/>
      <c r="H16" s="314"/>
      <c r="I16" s="315"/>
      <c r="J16" s="314"/>
      <c r="K16" s="315"/>
      <c r="L16" s="314"/>
      <c r="M16" s="315"/>
      <c r="N16" s="314"/>
      <c r="O16" s="315"/>
      <c r="P16" s="344">
        <f t="shared" si="0"/>
        <v>0</v>
      </c>
      <c r="Q16" s="345">
        <f t="shared" si="1"/>
        <v>0</v>
      </c>
      <c r="R16" s="288"/>
      <c r="S16" s="288"/>
      <c r="T16" s="288"/>
      <c r="U16" s="288"/>
      <c r="V16" s="288"/>
    </row>
    <row r="17" spans="1:22" ht="15.75" x14ac:dyDescent="0.25">
      <c r="A17" s="803"/>
      <c r="B17" s="803"/>
      <c r="C17" s="73"/>
      <c r="D17" s="73"/>
      <c r="E17" s="288"/>
      <c r="F17" s="288"/>
      <c r="G17" s="256"/>
      <c r="H17" s="314"/>
      <c r="I17" s="315"/>
      <c r="J17" s="314"/>
      <c r="K17" s="315"/>
      <c r="L17" s="314"/>
      <c r="M17" s="315"/>
      <c r="N17" s="314"/>
      <c r="O17" s="315"/>
      <c r="P17" s="344">
        <f t="shared" si="0"/>
        <v>0</v>
      </c>
      <c r="Q17" s="345">
        <f t="shared" si="1"/>
        <v>0</v>
      </c>
      <c r="R17" s="288"/>
      <c r="S17" s="288"/>
      <c r="T17" s="288"/>
      <c r="U17" s="288"/>
      <c r="V17" s="288"/>
    </row>
    <row r="18" spans="1:22" ht="15.75" x14ac:dyDescent="0.25">
      <c r="A18" s="803"/>
      <c r="B18" s="803"/>
      <c r="C18" s="73"/>
      <c r="D18" s="73"/>
      <c r="E18" s="288"/>
      <c r="F18" s="288"/>
      <c r="G18" s="256"/>
      <c r="H18" s="314"/>
      <c r="I18" s="315"/>
      <c r="J18" s="314"/>
      <c r="K18" s="315"/>
      <c r="L18" s="314"/>
      <c r="M18" s="315"/>
      <c r="N18" s="314"/>
      <c r="O18" s="315"/>
      <c r="P18" s="344">
        <f t="shared" si="0"/>
        <v>0</v>
      </c>
      <c r="Q18" s="345">
        <f t="shared" si="1"/>
        <v>0</v>
      </c>
      <c r="R18" s="288"/>
      <c r="S18" s="288"/>
      <c r="T18" s="288"/>
      <c r="U18" s="288"/>
      <c r="V18" s="288"/>
    </row>
    <row r="19" spans="1:22" ht="15.75" x14ac:dyDescent="0.25">
      <c r="A19" s="804"/>
      <c r="B19" s="804"/>
      <c r="C19" s="73"/>
      <c r="D19" s="73"/>
      <c r="E19" s="288"/>
      <c r="F19" s="288"/>
      <c r="G19" s="256"/>
      <c r="H19" s="314"/>
      <c r="I19" s="315"/>
      <c r="J19" s="314"/>
      <c r="K19" s="315"/>
      <c r="L19" s="314"/>
      <c r="M19" s="315"/>
      <c r="N19" s="314"/>
      <c r="O19" s="315"/>
      <c r="P19" s="344">
        <f t="shared" si="0"/>
        <v>0</v>
      </c>
      <c r="Q19" s="345">
        <f t="shared" si="1"/>
        <v>0</v>
      </c>
      <c r="R19" s="288"/>
      <c r="S19" s="288"/>
      <c r="T19" s="288"/>
      <c r="U19" s="288"/>
      <c r="V19" s="288"/>
    </row>
    <row r="20" spans="1:22" ht="15.75" x14ac:dyDescent="0.25">
      <c r="A20" s="802" t="s">
        <v>1431</v>
      </c>
      <c r="B20" s="802" t="s">
        <v>1432</v>
      </c>
      <c r="C20" s="73"/>
      <c r="D20" s="73"/>
      <c r="E20" s="288"/>
      <c r="F20" s="288"/>
      <c r="G20" s="256"/>
      <c r="H20" s="314"/>
      <c r="I20" s="315"/>
      <c r="J20" s="314"/>
      <c r="K20" s="315"/>
      <c r="L20" s="314"/>
      <c r="M20" s="315"/>
      <c r="N20" s="314"/>
      <c r="O20" s="315"/>
      <c r="P20" s="344">
        <f t="shared" si="0"/>
        <v>0</v>
      </c>
      <c r="Q20" s="345">
        <f t="shared" si="1"/>
        <v>0</v>
      </c>
      <c r="R20" s="288"/>
      <c r="S20" s="288"/>
      <c r="T20" s="288"/>
      <c r="U20" s="288"/>
      <c r="V20" s="288"/>
    </row>
    <row r="21" spans="1:22" s="321" customFormat="1" ht="15.75" x14ac:dyDescent="0.25">
      <c r="A21" s="803"/>
      <c r="B21" s="803"/>
      <c r="C21" s="73"/>
      <c r="D21" s="73"/>
      <c r="E21" s="288"/>
      <c r="F21" s="288"/>
      <c r="G21" s="256"/>
      <c r="H21" s="314"/>
      <c r="I21" s="315"/>
      <c r="J21" s="314"/>
      <c r="K21" s="315"/>
      <c r="L21" s="314"/>
      <c r="M21" s="315"/>
      <c r="N21" s="314"/>
      <c r="O21" s="315"/>
      <c r="P21" s="344">
        <f t="shared" si="0"/>
        <v>0</v>
      </c>
      <c r="Q21" s="345">
        <f t="shared" si="1"/>
        <v>0</v>
      </c>
      <c r="R21" s="288"/>
      <c r="S21" s="288"/>
      <c r="T21" s="288"/>
      <c r="U21" s="288"/>
      <c r="V21" s="288"/>
    </row>
    <row r="22" spans="1:22" s="321" customFormat="1" ht="15.75" x14ac:dyDescent="0.25">
      <c r="A22" s="803"/>
      <c r="B22" s="803"/>
      <c r="C22" s="73"/>
      <c r="D22" s="73"/>
      <c r="E22" s="288"/>
      <c r="F22" s="288"/>
      <c r="G22" s="256"/>
      <c r="H22" s="314"/>
      <c r="I22" s="315"/>
      <c r="J22" s="314"/>
      <c r="K22" s="315"/>
      <c r="L22" s="314"/>
      <c r="M22" s="315"/>
      <c r="N22" s="314"/>
      <c r="O22" s="315"/>
      <c r="P22" s="344">
        <f t="shared" si="0"/>
        <v>0</v>
      </c>
      <c r="Q22" s="345">
        <f t="shared" si="1"/>
        <v>0</v>
      </c>
      <c r="R22" s="288"/>
      <c r="S22" s="288"/>
      <c r="T22" s="288"/>
      <c r="U22" s="288"/>
      <c r="V22" s="288"/>
    </row>
    <row r="23" spans="1:22" s="321" customFormat="1" ht="15.75" x14ac:dyDescent="0.25">
      <c r="A23" s="803"/>
      <c r="B23" s="803"/>
      <c r="C23" s="73"/>
      <c r="D23" s="73"/>
      <c r="E23" s="288"/>
      <c r="F23" s="288"/>
      <c r="G23" s="256"/>
      <c r="H23" s="314"/>
      <c r="I23" s="315"/>
      <c r="J23" s="314"/>
      <c r="K23" s="315"/>
      <c r="L23" s="314"/>
      <c r="M23" s="315"/>
      <c r="N23" s="314"/>
      <c r="O23" s="315"/>
      <c r="P23" s="344">
        <f t="shared" si="0"/>
        <v>0</v>
      </c>
      <c r="Q23" s="345">
        <f t="shared" si="1"/>
        <v>0</v>
      </c>
      <c r="R23" s="288"/>
      <c r="S23" s="288"/>
      <c r="T23" s="288"/>
      <c r="U23" s="288"/>
      <c r="V23" s="288"/>
    </row>
    <row r="24" spans="1:22" ht="15.75" x14ac:dyDescent="0.25">
      <c r="A24" s="803"/>
      <c r="B24" s="803"/>
      <c r="C24" s="73"/>
      <c r="D24" s="73"/>
      <c r="E24" s="288"/>
      <c r="F24" s="288"/>
      <c r="G24" s="256"/>
      <c r="H24" s="314"/>
      <c r="I24" s="315"/>
      <c r="J24" s="314"/>
      <c r="K24" s="315"/>
      <c r="L24" s="314"/>
      <c r="M24" s="315"/>
      <c r="N24" s="314"/>
      <c r="O24" s="315"/>
      <c r="P24" s="344">
        <f t="shared" si="0"/>
        <v>0</v>
      </c>
      <c r="Q24" s="345">
        <f t="shared" si="1"/>
        <v>0</v>
      </c>
      <c r="R24" s="288"/>
      <c r="S24" s="288"/>
      <c r="T24" s="288"/>
      <c r="U24" s="288"/>
      <c r="V24" s="288"/>
    </row>
    <row r="25" spans="1:22" ht="15.75" x14ac:dyDescent="0.25">
      <c r="A25" s="803"/>
      <c r="B25" s="803"/>
      <c r="C25" s="73"/>
      <c r="D25" s="73"/>
      <c r="E25" s="288"/>
      <c r="F25" s="288"/>
      <c r="G25" s="256"/>
      <c r="H25" s="314"/>
      <c r="I25" s="315"/>
      <c r="J25" s="314"/>
      <c r="K25" s="315"/>
      <c r="L25" s="314"/>
      <c r="M25" s="315"/>
      <c r="N25" s="314"/>
      <c r="O25" s="315"/>
      <c r="P25" s="344">
        <f t="shared" si="0"/>
        <v>0</v>
      </c>
      <c r="Q25" s="345">
        <f t="shared" si="1"/>
        <v>0</v>
      </c>
      <c r="R25" s="288"/>
      <c r="S25" s="288"/>
      <c r="T25" s="288"/>
      <c r="U25" s="288"/>
      <c r="V25" s="288"/>
    </row>
    <row r="26" spans="1:22" ht="15.75" x14ac:dyDescent="0.25">
      <c r="A26" s="804"/>
      <c r="B26" s="804"/>
      <c r="C26" s="73"/>
      <c r="D26" s="73"/>
      <c r="E26" s="288"/>
      <c r="F26" s="288"/>
      <c r="G26" s="256"/>
      <c r="H26" s="314"/>
      <c r="I26" s="315"/>
      <c r="J26" s="314"/>
      <c r="K26" s="315"/>
      <c r="L26" s="314"/>
      <c r="M26" s="315"/>
      <c r="N26" s="314"/>
      <c r="O26" s="315"/>
      <c r="P26" s="344">
        <f t="shared" si="0"/>
        <v>0</v>
      </c>
      <c r="Q26" s="345">
        <f t="shared" si="1"/>
        <v>0</v>
      </c>
      <c r="R26" s="288"/>
      <c r="S26" s="288"/>
      <c r="T26" s="288"/>
      <c r="U26" s="288"/>
      <c r="V26" s="288"/>
    </row>
    <row r="27" spans="1:22" ht="15.75" x14ac:dyDescent="0.25">
      <c r="A27" s="802" t="s">
        <v>1433</v>
      </c>
      <c r="B27" s="802" t="s">
        <v>1434</v>
      </c>
      <c r="C27" s="73"/>
      <c r="D27" s="73"/>
      <c r="E27" s="288"/>
      <c r="F27" s="288"/>
      <c r="G27" s="256"/>
      <c r="H27" s="314"/>
      <c r="I27" s="315"/>
      <c r="J27" s="314"/>
      <c r="K27" s="315"/>
      <c r="L27" s="314"/>
      <c r="M27" s="315"/>
      <c r="N27" s="314"/>
      <c r="O27" s="315"/>
      <c r="P27" s="344">
        <f t="shared" si="0"/>
        <v>0</v>
      </c>
      <c r="Q27" s="345">
        <f t="shared" si="1"/>
        <v>0</v>
      </c>
      <c r="R27" s="288"/>
      <c r="S27" s="288"/>
      <c r="T27" s="288"/>
      <c r="U27" s="288"/>
      <c r="V27" s="288"/>
    </row>
    <row r="28" spans="1:22" s="321" customFormat="1" ht="15.75" x14ac:dyDescent="0.25">
      <c r="A28" s="803"/>
      <c r="B28" s="803"/>
      <c r="C28" s="73"/>
      <c r="D28" s="73"/>
      <c r="E28" s="288"/>
      <c r="F28" s="288"/>
      <c r="G28" s="256"/>
      <c r="H28" s="314"/>
      <c r="I28" s="315"/>
      <c r="J28" s="314"/>
      <c r="K28" s="315"/>
      <c r="L28" s="314"/>
      <c r="M28" s="315"/>
      <c r="N28" s="314"/>
      <c r="O28" s="315"/>
      <c r="P28" s="344">
        <f t="shared" si="0"/>
        <v>0</v>
      </c>
      <c r="Q28" s="345">
        <f t="shared" si="1"/>
        <v>0</v>
      </c>
      <c r="R28" s="288"/>
      <c r="S28" s="288"/>
      <c r="T28" s="288"/>
      <c r="U28" s="288"/>
      <c r="V28" s="288"/>
    </row>
    <row r="29" spans="1:22" s="321" customFormat="1" ht="15.75" x14ac:dyDescent="0.25">
      <c r="A29" s="803"/>
      <c r="B29" s="803"/>
      <c r="C29" s="73"/>
      <c r="D29" s="73"/>
      <c r="E29" s="288"/>
      <c r="F29" s="288"/>
      <c r="G29" s="256"/>
      <c r="H29" s="314"/>
      <c r="I29" s="315"/>
      <c r="J29" s="314"/>
      <c r="K29" s="315"/>
      <c r="L29" s="314"/>
      <c r="M29" s="315"/>
      <c r="N29" s="314"/>
      <c r="O29" s="315"/>
      <c r="P29" s="344">
        <f t="shared" si="0"/>
        <v>0</v>
      </c>
      <c r="Q29" s="345">
        <f t="shared" si="1"/>
        <v>0</v>
      </c>
      <c r="R29" s="288"/>
      <c r="S29" s="288"/>
      <c r="T29" s="288"/>
      <c r="U29" s="288"/>
      <c r="V29" s="288"/>
    </row>
    <row r="30" spans="1:22" s="321" customFormat="1" ht="15.75" x14ac:dyDescent="0.25">
      <c r="A30" s="803"/>
      <c r="B30" s="803"/>
      <c r="C30" s="73"/>
      <c r="D30" s="73"/>
      <c r="E30" s="288"/>
      <c r="F30" s="288"/>
      <c r="G30" s="256"/>
      <c r="H30" s="314"/>
      <c r="I30" s="315"/>
      <c r="J30" s="314"/>
      <c r="K30" s="315"/>
      <c r="L30" s="314"/>
      <c r="M30" s="315"/>
      <c r="N30" s="314"/>
      <c r="O30" s="315"/>
      <c r="P30" s="344">
        <f t="shared" si="0"/>
        <v>0</v>
      </c>
      <c r="Q30" s="345">
        <f t="shared" si="1"/>
        <v>0</v>
      </c>
      <c r="R30" s="288"/>
      <c r="S30" s="288"/>
      <c r="T30" s="288"/>
      <c r="U30" s="288"/>
      <c r="V30" s="288"/>
    </row>
    <row r="31" spans="1:22" ht="15.75" x14ac:dyDescent="0.25">
      <c r="A31" s="803"/>
      <c r="B31" s="803"/>
      <c r="C31" s="73"/>
      <c r="D31" s="73"/>
      <c r="E31" s="288"/>
      <c r="F31" s="288"/>
      <c r="G31" s="256"/>
      <c r="H31" s="314"/>
      <c r="I31" s="315"/>
      <c r="J31" s="314"/>
      <c r="K31" s="315"/>
      <c r="L31" s="314"/>
      <c r="M31" s="315"/>
      <c r="N31" s="314"/>
      <c r="O31" s="315"/>
      <c r="P31" s="344">
        <f t="shared" si="0"/>
        <v>0</v>
      </c>
      <c r="Q31" s="345">
        <f t="shared" si="1"/>
        <v>0</v>
      </c>
      <c r="R31" s="288"/>
      <c r="S31" s="288"/>
      <c r="T31" s="288"/>
      <c r="U31" s="288"/>
      <c r="V31" s="288"/>
    </row>
    <row r="32" spans="1:22" ht="15.75" x14ac:dyDescent="0.25">
      <c r="A32" s="803"/>
      <c r="B32" s="803"/>
      <c r="C32" s="73"/>
      <c r="D32" s="73"/>
      <c r="E32" s="288"/>
      <c r="F32" s="288"/>
      <c r="G32" s="256"/>
      <c r="H32" s="314"/>
      <c r="I32" s="315"/>
      <c r="J32" s="314"/>
      <c r="K32" s="315"/>
      <c r="L32" s="314"/>
      <c r="M32" s="315"/>
      <c r="N32" s="314"/>
      <c r="O32" s="315"/>
      <c r="P32" s="344">
        <f t="shared" si="0"/>
        <v>0</v>
      </c>
      <c r="Q32" s="345">
        <f t="shared" si="1"/>
        <v>0</v>
      </c>
      <c r="R32" s="288"/>
      <c r="S32" s="288"/>
      <c r="T32" s="288"/>
      <c r="U32" s="288"/>
      <c r="V32" s="288"/>
    </row>
    <row r="33" spans="1:22" ht="15.75" x14ac:dyDescent="0.25">
      <c r="A33" s="804"/>
      <c r="B33" s="804"/>
      <c r="C33" s="73"/>
      <c r="D33" s="73"/>
      <c r="E33" s="288"/>
      <c r="F33" s="288"/>
      <c r="G33" s="256"/>
      <c r="H33" s="314"/>
      <c r="I33" s="315"/>
      <c r="J33" s="314"/>
      <c r="K33" s="315"/>
      <c r="L33" s="314"/>
      <c r="M33" s="315"/>
      <c r="N33" s="314"/>
      <c r="O33" s="315"/>
      <c r="P33" s="344">
        <f t="shared" si="0"/>
        <v>0</v>
      </c>
      <c r="Q33" s="345">
        <f t="shared" si="1"/>
        <v>0</v>
      </c>
      <c r="R33" s="288"/>
      <c r="S33" s="288"/>
      <c r="T33" s="288"/>
      <c r="U33" s="288"/>
      <c r="V33" s="288"/>
    </row>
    <row r="34" spans="1:22" ht="15.6" customHeight="1" x14ac:dyDescent="0.25">
      <c r="A34" s="265"/>
      <c r="B34" s="266"/>
      <c r="C34" s="265" t="s">
        <v>117</v>
      </c>
      <c r="D34" s="266"/>
      <c r="E34" s="266"/>
      <c r="F34" s="266"/>
      <c r="G34" s="267"/>
      <c r="H34" s="260">
        <f t="shared" ref="H34:P34" si="2">SUM(H7:I33)</f>
        <v>0</v>
      </c>
      <c r="I34" s="260">
        <f t="shared" si="2"/>
        <v>0</v>
      </c>
      <c r="J34" s="260">
        <f t="shared" si="2"/>
        <v>0</v>
      </c>
      <c r="K34" s="260">
        <f t="shared" si="2"/>
        <v>0</v>
      </c>
      <c r="L34" s="260">
        <f t="shared" si="2"/>
        <v>0</v>
      </c>
      <c r="M34" s="260">
        <f t="shared" si="2"/>
        <v>0</v>
      </c>
      <c r="N34" s="260">
        <f t="shared" si="2"/>
        <v>0</v>
      </c>
      <c r="O34" s="260">
        <f t="shared" si="2"/>
        <v>0</v>
      </c>
      <c r="P34" s="260">
        <f t="shared" si="2"/>
        <v>0</v>
      </c>
      <c r="Q34" s="260">
        <f>SUM(Q7:R33)</f>
        <v>0</v>
      </c>
      <c r="R34" s="246"/>
      <c r="S34" s="246"/>
      <c r="T34" s="246"/>
      <c r="U34" s="246"/>
      <c r="V34" s="246"/>
    </row>
    <row r="38" spans="1:22" x14ac:dyDescent="0.25">
      <c r="C38" s="404"/>
    </row>
    <row r="39" spans="1:22" x14ac:dyDescent="0.25">
      <c r="C39" s="404"/>
    </row>
    <row r="40" spans="1:22" x14ac:dyDescent="0.25">
      <c r="C40" s="404"/>
    </row>
    <row r="41" spans="1:22" x14ac:dyDescent="0.25">
      <c r="C41" s="404"/>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27:C33">
      <formula1>$E$1</formula1>
    </dataValidation>
    <dataValidation type="list" allowBlank="1" showInputMessage="1" showErrorMessage="1" sqref="C7:C12">
      <formula1>$B$1</formula1>
    </dataValidation>
    <dataValidation type="list" allowBlank="1" showInputMessage="1" showErrorMessage="1" sqref="C13:C19">
      <formula1>$C$1</formula1>
    </dataValidation>
    <dataValidation type="list" allowBlank="1" showInputMessage="1" showErrorMessage="1" sqref="C20:C26">
      <formula1>$D$1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8" sqref="C8"/>
    </sheetView>
  </sheetViews>
  <sheetFormatPr baseColWidth="10" defaultColWidth="11.42578125" defaultRowHeight="15" x14ac:dyDescent="0.25"/>
  <cols>
    <col min="1" max="2" width="21.7109375" customWidth="1"/>
    <col min="3" max="3" width="27.42578125" customWidth="1"/>
    <col min="4" max="4" width="27.42578125" style="404" customWidth="1"/>
    <col min="5" max="7" width="27.42578125" customWidth="1"/>
    <col min="8" max="8" width="15.28515625" customWidth="1"/>
    <col min="9" max="9" width="13.7109375" style="228" bestFit="1" customWidth="1"/>
    <col min="10" max="10" width="15.28515625" customWidth="1"/>
    <col min="11" max="11" width="18.85546875" style="228" customWidth="1"/>
    <col min="13" max="13" width="13.7109375" style="228" bestFit="1" customWidth="1"/>
    <col min="15" max="15" width="13.7109375" style="228" bestFit="1" customWidth="1"/>
    <col min="16" max="16" width="15.28515625" customWidth="1"/>
    <col min="17" max="17" width="18.28515625" style="228" customWidth="1"/>
    <col min="18" max="20" width="14.140625" customWidth="1"/>
    <col min="21" max="21" width="17" customWidth="1"/>
  </cols>
  <sheetData>
    <row r="1" spans="1:21" ht="18.75" x14ac:dyDescent="0.25">
      <c r="B1" s="261"/>
      <c r="C1" s="444" t="s">
        <v>1503</v>
      </c>
      <c r="D1" s="444"/>
      <c r="E1" s="261"/>
      <c r="F1" s="261"/>
      <c r="G1" s="261"/>
      <c r="H1" s="261" t="s">
        <v>1398</v>
      </c>
      <c r="K1" s="261"/>
      <c r="L1" s="261"/>
      <c r="M1" s="261"/>
      <c r="N1" s="261"/>
      <c r="O1" s="261"/>
      <c r="P1" s="261"/>
      <c r="Q1" s="261"/>
      <c r="R1" s="261"/>
      <c r="S1" s="261"/>
      <c r="T1" s="261"/>
      <c r="U1" s="261"/>
    </row>
    <row r="2" spans="1:21" ht="18.75" x14ac:dyDescent="0.25">
      <c r="A2" s="250" t="s">
        <v>1346</v>
      </c>
      <c r="B2" s="261"/>
      <c r="C2" s="261"/>
      <c r="D2" s="261"/>
      <c r="E2" s="261"/>
      <c r="F2" s="261"/>
      <c r="G2" s="261"/>
      <c r="H2" s="261"/>
      <c r="K2" s="261"/>
      <c r="L2" s="261"/>
      <c r="M2" s="261"/>
      <c r="N2" s="261"/>
      <c r="O2" s="261"/>
      <c r="P2" s="261"/>
      <c r="Q2" s="261"/>
      <c r="R2" s="261"/>
      <c r="S2" s="261"/>
      <c r="T2" s="261"/>
      <c r="U2" s="261"/>
    </row>
    <row r="3" spans="1:21" x14ac:dyDescent="0.25">
      <c r="A3" s="896" t="s">
        <v>1399</v>
      </c>
      <c r="B3" s="896"/>
      <c r="C3" s="896"/>
      <c r="D3" s="896"/>
      <c r="E3" s="896"/>
      <c r="F3" s="896"/>
      <c r="G3" s="896"/>
      <c r="H3" s="896"/>
      <c r="I3" s="896"/>
      <c r="J3" s="896"/>
      <c r="K3" s="896"/>
      <c r="L3" s="896"/>
      <c r="M3" s="896"/>
      <c r="N3" s="896"/>
      <c r="O3" s="896"/>
      <c r="P3" s="896"/>
      <c r="Q3" s="896"/>
      <c r="R3" s="896"/>
      <c r="S3" s="896"/>
      <c r="T3" s="896"/>
      <c r="U3" s="896"/>
    </row>
    <row r="4" spans="1:21" ht="15" customHeight="1" x14ac:dyDescent="0.25">
      <c r="A4" s="814" t="s">
        <v>96</v>
      </c>
      <c r="B4" s="813" t="s">
        <v>110</v>
      </c>
      <c r="C4" s="819" t="s">
        <v>1495</v>
      </c>
      <c r="D4" s="819" t="s">
        <v>1496</v>
      </c>
      <c r="E4" s="819" t="s">
        <v>86</v>
      </c>
      <c r="F4" s="819" t="s">
        <v>391</v>
      </c>
      <c r="G4" s="819" t="s">
        <v>87</v>
      </c>
      <c r="H4" s="805" t="s">
        <v>99</v>
      </c>
      <c r="I4" s="807"/>
      <c r="J4" s="807"/>
      <c r="K4" s="807"/>
      <c r="L4" s="807"/>
      <c r="M4" s="807"/>
      <c r="N4" s="807"/>
      <c r="O4" s="806"/>
      <c r="P4" s="808" t="s">
        <v>100</v>
      </c>
      <c r="Q4" s="809"/>
      <c r="R4" s="813" t="s">
        <v>102</v>
      </c>
      <c r="S4" s="813" t="s">
        <v>109</v>
      </c>
      <c r="T4" s="813" t="s">
        <v>108</v>
      </c>
      <c r="U4" s="816" t="s">
        <v>88</v>
      </c>
    </row>
    <row r="5" spans="1:21" ht="15" customHeight="1" x14ac:dyDescent="0.25">
      <c r="A5" s="814"/>
      <c r="B5" s="814"/>
      <c r="C5" s="820"/>
      <c r="D5" s="820"/>
      <c r="E5" s="820"/>
      <c r="F5" s="820"/>
      <c r="G5" s="820"/>
      <c r="H5" s="805" t="s">
        <v>103</v>
      </c>
      <c r="I5" s="806"/>
      <c r="J5" s="805" t="s">
        <v>104</v>
      </c>
      <c r="K5" s="806"/>
      <c r="L5" s="805" t="s">
        <v>105</v>
      </c>
      <c r="M5" s="806"/>
      <c r="N5" s="805" t="s">
        <v>106</v>
      </c>
      <c r="O5" s="806"/>
      <c r="P5" s="810"/>
      <c r="Q5" s="811"/>
      <c r="R5" s="814"/>
      <c r="S5" s="814"/>
      <c r="T5" s="814"/>
      <c r="U5" s="817"/>
    </row>
    <row r="6" spans="1:21" ht="25.5" x14ac:dyDescent="0.25">
      <c r="A6" s="815"/>
      <c r="B6" s="815"/>
      <c r="C6" s="821"/>
      <c r="D6" s="821"/>
      <c r="E6" s="821"/>
      <c r="F6" s="821"/>
      <c r="G6" s="821"/>
      <c r="H6" s="380" t="s">
        <v>107</v>
      </c>
      <c r="I6" s="380" t="s">
        <v>12</v>
      </c>
      <c r="J6" s="380" t="s">
        <v>107</v>
      </c>
      <c r="K6" s="380" t="s">
        <v>12</v>
      </c>
      <c r="L6" s="380" t="s">
        <v>107</v>
      </c>
      <c r="M6" s="380" t="s">
        <v>12</v>
      </c>
      <c r="N6" s="380" t="s">
        <v>107</v>
      </c>
      <c r="O6" s="380" t="s">
        <v>12</v>
      </c>
      <c r="P6" s="380" t="s">
        <v>107</v>
      </c>
      <c r="Q6" s="380" t="s">
        <v>12</v>
      </c>
      <c r="R6" s="815"/>
      <c r="S6" s="815"/>
      <c r="T6" s="815"/>
      <c r="U6" s="818"/>
    </row>
    <row r="7" spans="1:21" s="321" customFormat="1" ht="15.75" x14ac:dyDescent="0.25">
      <c r="A7" s="381"/>
      <c r="B7" s="382"/>
      <c r="C7" s="383"/>
      <c r="D7" s="383"/>
      <c r="E7" s="383"/>
      <c r="F7" s="384"/>
      <c r="G7" s="383"/>
      <c r="H7" s="385"/>
      <c r="I7" s="385"/>
      <c r="J7" s="385"/>
      <c r="K7" s="385"/>
      <c r="L7" s="385"/>
      <c r="M7" s="385"/>
      <c r="N7" s="385"/>
      <c r="O7" s="385"/>
      <c r="P7" s="385"/>
      <c r="Q7" s="385"/>
      <c r="R7" s="386"/>
      <c r="S7" s="386"/>
      <c r="T7" s="386"/>
      <c r="U7" s="387"/>
    </row>
    <row r="8" spans="1:21" ht="15.75" customHeight="1" x14ac:dyDescent="0.25">
      <c r="A8" s="897" t="s">
        <v>1399</v>
      </c>
      <c r="B8" s="897" t="s">
        <v>1400</v>
      </c>
      <c r="C8" s="257"/>
      <c r="D8" s="431"/>
      <c r="E8" s="257"/>
      <c r="F8" s="257"/>
      <c r="G8" s="258"/>
      <c r="H8" s="258"/>
      <c r="I8" s="316"/>
      <c r="J8" s="258"/>
      <c r="K8" s="316"/>
      <c r="L8" s="258"/>
      <c r="M8" s="316"/>
      <c r="N8" s="258"/>
      <c r="O8" s="316"/>
      <c r="P8" s="346">
        <f>H8+J8+L8+N8</f>
        <v>0</v>
      </c>
      <c r="Q8" s="347">
        <f>I8+K8+M8+O8</f>
        <v>0</v>
      </c>
      <c r="R8" s="258"/>
      <c r="S8" s="258"/>
      <c r="T8" s="258"/>
      <c r="U8" s="258"/>
    </row>
    <row r="9" spans="1:21" ht="15.75" x14ac:dyDescent="0.25">
      <c r="A9" s="898"/>
      <c r="B9" s="898"/>
      <c r="C9" s="257"/>
      <c r="D9" s="431"/>
      <c r="E9" s="257"/>
      <c r="F9" s="257"/>
      <c r="G9" s="258"/>
      <c r="H9" s="258"/>
      <c r="I9" s="316"/>
      <c r="J9" s="258"/>
      <c r="K9" s="316"/>
      <c r="L9" s="258"/>
      <c r="M9" s="316"/>
      <c r="N9" s="258"/>
      <c r="O9" s="316"/>
      <c r="P9" s="346">
        <f t="shared" ref="P9:P20" si="0">H9+J9+L9+N9</f>
        <v>0</v>
      </c>
      <c r="Q9" s="347">
        <f t="shared" ref="Q9:Q20" si="1">I9+K9+M9+O9</f>
        <v>0</v>
      </c>
      <c r="R9" s="258"/>
      <c r="S9" s="258"/>
      <c r="T9" s="258"/>
      <c r="U9" s="258"/>
    </row>
    <row r="10" spans="1:21" ht="15.75" x14ac:dyDescent="0.25">
      <c r="A10" s="898"/>
      <c r="B10" s="898"/>
      <c r="C10" s="257"/>
      <c r="D10" s="431"/>
      <c r="E10" s="257"/>
      <c r="F10" s="257"/>
      <c r="G10" s="258"/>
      <c r="H10" s="258"/>
      <c r="I10" s="316"/>
      <c r="J10" s="258"/>
      <c r="K10" s="316"/>
      <c r="L10" s="258"/>
      <c r="M10" s="316"/>
      <c r="N10" s="258"/>
      <c r="O10" s="316"/>
      <c r="P10" s="346">
        <f t="shared" si="0"/>
        <v>0</v>
      </c>
      <c r="Q10" s="347">
        <f t="shared" si="1"/>
        <v>0</v>
      </c>
      <c r="R10" s="258"/>
      <c r="S10" s="258"/>
      <c r="T10" s="258"/>
      <c r="U10" s="258"/>
    </row>
    <row r="11" spans="1:21" ht="15.75" x14ac:dyDescent="0.25">
      <c r="A11" s="898"/>
      <c r="B11" s="898"/>
      <c r="C11" s="257"/>
      <c r="D11" s="431"/>
      <c r="E11" s="257"/>
      <c r="F11" s="257"/>
      <c r="G11" s="258"/>
      <c r="H11" s="258"/>
      <c r="I11" s="316"/>
      <c r="J11" s="258"/>
      <c r="K11" s="316"/>
      <c r="L11" s="258"/>
      <c r="M11" s="316"/>
      <c r="N11" s="258"/>
      <c r="O11" s="316"/>
      <c r="P11" s="346">
        <f t="shared" si="0"/>
        <v>0</v>
      </c>
      <c r="Q11" s="347">
        <f t="shared" si="1"/>
        <v>0</v>
      </c>
      <c r="R11" s="258"/>
      <c r="S11" s="258"/>
      <c r="T11" s="258"/>
      <c r="U11" s="258"/>
    </row>
    <row r="12" spans="1:21" ht="15.75" x14ac:dyDescent="0.25">
      <c r="A12" s="898"/>
      <c r="B12" s="898"/>
      <c r="C12" s="257"/>
      <c r="D12" s="431"/>
      <c r="E12" s="257"/>
      <c r="F12" s="257"/>
      <c r="G12" s="258"/>
      <c r="H12" s="258"/>
      <c r="I12" s="316"/>
      <c r="J12" s="258"/>
      <c r="K12" s="316"/>
      <c r="L12" s="258"/>
      <c r="M12" s="316"/>
      <c r="N12" s="258"/>
      <c r="O12" s="316"/>
      <c r="P12" s="346">
        <f t="shared" si="0"/>
        <v>0</v>
      </c>
      <c r="Q12" s="347">
        <f t="shared" si="1"/>
        <v>0</v>
      </c>
      <c r="R12" s="258"/>
      <c r="S12" s="258"/>
      <c r="T12" s="258"/>
      <c r="U12" s="258"/>
    </row>
    <row r="13" spans="1:21" s="321" customFormat="1" ht="15.75" x14ac:dyDescent="0.25">
      <c r="A13" s="898"/>
      <c r="B13" s="898"/>
      <c r="C13" s="349"/>
      <c r="D13" s="431"/>
      <c r="E13" s="349"/>
      <c r="F13" s="349"/>
      <c r="G13" s="258"/>
      <c r="H13" s="258"/>
      <c r="I13" s="316"/>
      <c r="J13" s="258"/>
      <c r="K13" s="316"/>
      <c r="L13" s="258"/>
      <c r="M13" s="316"/>
      <c r="N13" s="258"/>
      <c r="O13" s="316"/>
      <c r="P13" s="346">
        <f>H13+J13+L13+N13</f>
        <v>0</v>
      </c>
      <c r="Q13" s="347">
        <f>I13+K13+M13+O13</f>
        <v>0</v>
      </c>
      <c r="R13" s="258"/>
      <c r="S13" s="258"/>
      <c r="T13" s="258"/>
      <c r="U13" s="258"/>
    </row>
    <row r="14" spans="1:21" ht="15.75" x14ac:dyDescent="0.25">
      <c r="A14" s="898"/>
      <c r="B14" s="898"/>
      <c r="C14" s="257"/>
      <c r="D14" s="431"/>
      <c r="E14" s="257"/>
      <c r="F14" s="257"/>
      <c r="G14" s="258"/>
      <c r="H14" s="258"/>
      <c r="I14" s="316"/>
      <c r="J14" s="258"/>
      <c r="K14" s="316"/>
      <c r="L14" s="258"/>
      <c r="M14" s="316"/>
      <c r="N14" s="258"/>
      <c r="O14" s="316"/>
      <c r="P14" s="346">
        <f t="shared" si="0"/>
        <v>0</v>
      </c>
      <c r="Q14" s="347">
        <f t="shared" si="1"/>
        <v>0</v>
      </c>
      <c r="R14" s="258"/>
      <c r="S14" s="258"/>
      <c r="T14" s="258"/>
      <c r="U14" s="317"/>
    </row>
    <row r="15" spans="1:21" ht="15.75" customHeight="1" x14ac:dyDescent="0.25">
      <c r="A15" s="898"/>
      <c r="B15" s="898"/>
      <c r="C15" s="257"/>
      <c r="D15" s="431"/>
      <c r="E15" s="257"/>
      <c r="F15" s="257"/>
      <c r="G15" s="258"/>
      <c r="H15" s="258"/>
      <c r="I15" s="316"/>
      <c r="J15" s="258"/>
      <c r="K15" s="316"/>
      <c r="L15" s="318"/>
      <c r="M15" s="316"/>
      <c r="N15" s="258"/>
      <c r="O15" s="316"/>
      <c r="P15" s="346">
        <f t="shared" si="0"/>
        <v>0</v>
      </c>
      <c r="Q15" s="347">
        <f t="shared" si="1"/>
        <v>0</v>
      </c>
      <c r="R15" s="258"/>
      <c r="S15" s="258"/>
      <c r="T15" s="258"/>
      <c r="U15" s="258"/>
    </row>
    <row r="16" spans="1:21" ht="15.75" x14ac:dyDescent="0.25">
      <c r="A16" s="898"/>
      <c r="B16" s="898"/>
      <c r="C16" s="257"/>
      <c r="D16" s="431"/>
      <c r="E16" s="257"/>
      <c r="F16" s="257"/>
      <c r="G16" s="258"/>
      <c r="H16" s="258"/>
      <c r="I16" s="316"/>
      <c r="J16" s="258"/>
      <c r="K16" s="316"/>
      <c r="L16" s="318"/>
      <c r="M16" s="316"/>
      <c r="N16" s="258"/>
      <c r="O16" s="316"/>
      <c r="P16" s="346">
        <f t="shared" si="0"/>
        <v>0</v>
      </c>
      <c r="Q16" s="347">
        <f t="shared" si="1"/>
        <v>0</v>
      </c>
      <c r="R16" s="258"/>
      <c r="S16" s="258"/>
      <c r="T16" s="258"/>
      <c r="U16" s="258"/>
    </row>
    <row r="17" spans="1:21" ht="15.75" x14ac:dyDescent="0.25">
      <c r="A17" s="898"/>
      <c r="B17" s="898"/>
      <c r="C17" s="257"/>
      <c r="D17" s="431"/>
      <c r="E17" s="257"/>
      <c r="F17" s="257"/>
      <c r="G17" s="258"/>
      <c r="H17" s="258"/>
      <c r="I17" s="316"/>
      <c r="J17" s="258"/>
      <c r="K17" s="316"/>
      <c r="L17" s="318"/>
      <c r="M17" s="316"/>
      <c r="N17" s="258"/>
      <c r="O17" s="316"/>
      <c r="P17" s="346">
        <f t="shared" si="0"/>
        <v>0</v>
      </c>
      <c r="Q17" s="347">
        <f t="shared" si="1"/>
        <v>0</v>
      </c>
      <c r="R17" s="258"/>
      <c r="S17" s="258"/>
      <c r="T17" s="258"/>
      <c r="U17" s="258"/>
    </row>
    <row r="18" spans="1:21" ht="15.75" x14ac:dyDescent="0.25">
      <c r="A18" s="898"/>
      <c r="B18" s="898"/>
      <c r="C18" s="257"/>
      <c r="D18" s="431"/>
      <c r="E18" s="257"/>
      <c r="F18" s="257"/>
      <c r="G18" s="258"/>
      <c r="H18" s="258"/>
      <c r="I18" s="316"/>
      <c r="J18" s="258"/>
      <c r="K18" s="316"/>
      <c r="L18" s="318"/>
      <c r="M18" s="316"/>
      <c r="N18" s="258"/>
      <c r="O18" s="316"/>
      <c r="P18" s="346">
        <f t="shared" si="0"/>
        <v>0</v>
      </c>
      <c r="Q18" s="347">
        <f t="shared" si="1"/>
        <v>0</v>
      </c>
      <c r="R18" s="258"/>
      <c r="S18" s="258"/>
      <c r="T18" s="258"/>
      <c r="U18" s="258"/>
    </row>
    <row r="19" spans="1:21" ht="15.75" x14ac:dyDescent="0.25">
      <c r="A19" s="898"/>
      <c r="B19" s="898"/>
      <c r="C19" s="257"/>
      <c r="D19" s="431"/>
      <c r="E19" s="257"/>
      <c r="F19" s="257"/>
      <c r="G19" s="258"/>
      <c r="H19" s="258"/>
      <c r="I19" s="316"/>
      <c r="J19" s="258"/>
      <c r="K19" s="316"/>
      <c r="L19" s="258"/>
      <c r="M19" s="316"/>
      <c r="N19" s="258"/>
      <c r="O19" s="316"/>
      <c r="P19" s="346">
        <f t="shared" si="0"/>
        <v>0</v>
      </c>
      <c r="Q19" s="347">
        <f t="shared" si="1"/>
        <v>0</v>
      </c>
      <c r="R19" s="258"/>
      <c r="S19" s="258"/>
      <c r="T19" s="258"/>
      <c r="U19" s="319"/>
    </row>
    <row r="20" spans="1:21" ht="15.75" x14ac:dyDescent="0.25">
      <c r="A20" s="899"/>
      <c r="B20" s="899"/>
      <c r="C20" s="257"/>
      <c r="D20" s="431"/>
      <c r="E20" s="257"/>
      <c r="F20" s="257"/>
      <c r="G20" s="258"/>
      <c r="H20" s="258"/>
      <c r="I20" s="316"/>
      <c r="J20" s="258"/>
      <c r="K20" s="316"/>
      <c r="L20" s="258"/>
      <c r="M20" s="316"/>
      <c r="N20" s="258"/>
      <c r="O20" s="316"/>
      <c r="P20" s="346">
        <f t="shared" si="0"/>
        <v>0</v>
      </c>
      <c r="Q20" s="347">
        <f t="shared" si="1"/>
        <v>0</v>
      </c>
      <c r="R20" s="258"/>
      <c r="S20" s="258"/>
      <c r="T20" s="258"/>
      <c r="U20" s="258"/>
    </row>
    <row r="21" spans="1:21" ht="15.75" x14ac:dyDescent="0.25">
      <c r="A21" s="265"/>
      <c r="B21" s="266"/>
      <c r="C21" s="265" t="s">
        <v>1397</v>
      </c>
      <c r="D21" s="266"/>
      <c r="E21" s="266"/>
      <c r="F21" s="266"/>
      <c r="G21" s="267"/>
      <c r="H21" s="259">
        <f t="shared" ref="H21:Q21" si="2">SUM(H8:H20)</f>
        <v>0</v>
      </c>
      <c r="I21" s="260">
        <f t="shared" si="2"/>
        <v>0</v>
      </c>
      <c r="J21" s="259">
        <f t="shared" si="2"/>
        <v>0</v>
      </c>
      <c r="K21" s="260">
        <f t="shared" si="2"/>
        <v>0</v>
      </c>
      <c r="L21" s="259">
        <f t="shared" si="2"/>
        <v>0</v>
      </c>
      <c r="M21" s="260">
        <f t="shared" si="2"/>
        <v>0</v>
      </c>
      <c r="N21" s="259">
        <f t="shared" si="2"/>
        <v>0</v>
      </c>
      <c r="O21" s="260">
        <f t="shared" si="2"/>
        <v>0</v>
      </c>
      <c r="P21" s="260">
        <f t="shared" si="2"/>
        <v>0</v>
      </c>
      <c r="Q21" s="260">
        <f t="shared" si="2"/>
        <v>0</v>
      </c>
      <c r="R21" s="245"/>
      <c r="S21" s="245"/>
      <c r="T21" s="245"/>
      <c r="U21" s="245"/>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 workbookViewId="0">
      <selection activeCell="I29" sqref="I29"/>
    </sheetView>
  </sheetViews>
  <sheetFormatPr baseColWidth="10" defaultColWidth="11.5703125" defaultRowHeight="15" x14ac:dyDescent="0.25"/>
  <cols>
    <col min="1" max="1" width="2.85546875" style="84" customWidth="1"/>
    <col min="2" max="2" width="31.85546875" style="84" customWidth="1"/>
    <col min="3" max="3" width="22.85546875" style="84" customWidth="1"/>
    <col min="4" max="4" width="17.85546875" style="84" customWidth="1"/>
    <col min="5" max="5" width="30.85546875" style="84" customWidth="1"/>
    <col min="6" max="6" width="22.85546875" style="84" customWidth="1"/>
    <col min="7" max="7" width="5.7109375" style="84" customWidth="1"/>
    <col min="8" max="8" width="59.85546875" style="84" customWidth="1"/>
    <col min="9" max="9" width="22.85546875" style="194" customWidth="1"/>
    <col min="10" max="10" width="15.85546875" style="84" bestFit="1" customWidth="1"/>
    <col min="11" max="16384" width="11.5703125" style="84"/>
  </cols>
  <sheetData>
    <row r="2" spans="2:11" ht="16.5" thickBot="1" x14ac:dyDescent="0.3">
      <c r="H2" s="767" t="s">
        <v>1368</v>
      </c>
      <c r="I2" s="767"/>
    </row>
    <row r="3" spans="2:11" ht="19.5" thickBot="1" x14ac:dyDescent="0.3">
      <c r="B3" s="79" t="s">
        <v>21</v>
      </c>
      <c r="C3" s="79" t="s">
        <v>390</v>
      </c>
      <c r="H3" s="364" t="s">
        <v>389</v>
      </c>
      <c r="I3" s="365" t="s">
        <v>390</v>
      </c>
    </row>
    <row r="4" spans="2:11" ht="18.75" x14ac:dyDescent="0.25">
      <c r="B4" s="80" t="s">
        <v>121</v>
      </c>
      <c r="C4" s="199">
        <f>'1. TALLERES SEMINARIOS'!D5</f>
        <v>115696</v>
      </c>
      <c r="H4" s="357" t="s">
        <v>1356</v>
      </c>
      <c r="I4" s="360">
        <f>'1. Desarrollo e Innov. Curricu.'!Q36</f>
        <v>0</v>
      </c>
    </row>
    <row r="5" spans="2:11" ht="18.75" x14ac:dyDescent="0.25">
      <c r="B5" s="80" t="s">
        <v>414</v>
      </c>
      <c r="C5" s="199">
        <f>'2. CONTRATACION DE PERSONAL'!D5</f>
        <v>6277500</v>
      </c>
      <c r="H5" s="358" t="s">
        <v>1358</v>
      </c>
      <c r="I5" s="361">
        <f>'2. Investigación Científica'!Q40</f>
        <v>0</v>
      </c>
    </row>
    <row r="6" spans="2:11" ht="18.75" x14ac:dyDescent="0.25">
      <c r="B6" s="80" t="s">
        <v>125</v>
      </c>
      <c r="C6" s="199">
        <f>'3. EQUIPO DE OFICINA'!D5</f>
        <v>0</v>
      </c>
      <c r="H6" s="358" t="s">
        <v>470</v>
      </c>
      <c r="I6" s="361">
        <f>'3. Vinculación Univ. Sociedad'!Q72</f>
        <v>5000</v>
      </c>
    </row>
    <row r="7" spans="2:11" ht="19.5" thickBot="1" x14ac:dyDescent="0.3">
      <c r="B7" s="80" t="s">
        <v>415</v>
      </c>
      <c r="C7" s="199">
        <f>'4. EQUIPO TECNOLÓGICOS'!D5</f>
        <v>52800</v>
      </c>
      <c r="E7" s="368" t="s">
        <v>118</v>
      </c>
      <c r="F7" s="377" t="s">
        <v>1457</v>
      </c>
      <c r="H7" s="358" t="s">
        <v>1357</v>
      </c>
      <c r="I7" s="361">
        <f>'4. Docencia y Profesorado Univ.'!Q21</f>
        <v>0</v>
      </c>
    </row>
    <row r="8" spans="2:11" ht="18.75" x14ac:dyDescent="0.25">
      <c r="B8" s="80" t="s">
        <v>126</v>
      </c>
      <c r="C8" s="199">
        <f>'5. ACTIVIDADES ESPECIALES'!D5</f>
        <v>76183550</v>
      </c>
      <c r="E8" s="373" t="s">
        <v>1459</v>
      </c>
      <c r="F8" s="374">
        <f>Presupuesto!D566</f>
        <v>1202046</v>
      </c>
      <c r="H8" s="358" t="s">
        <v>1359</v>
      </c>
      <c r="I8" s="361">
        <f>'5. Estudiantes y Graduados'!Q45</f>
        <v>65500</v>
      </c>
    </row>
    <row r="9" spans="2:11" ht="19.5" thickBot="1" x14ac:dyDescent="0.3">
      <c r="B9" s="90" t="s">
        <v>385</v>
      </c>
      <c r="C9" s="81">
        <f>'6. Becas'!D5</f>
        <v>0</v>
      </c>
      <c r="E9" s="375" t="s">
        <v>1468</v>
      </c>
      <c r="F9" s="376">
        <f>Presupuesto!E566</f>
        <v>82227500</v>
      </c>
      <c r="H9" s="358" t="s">
        <v>471</v>
      </c>
      <c r="I9" s="361">
        <f>'6. Gestión del Conocimiento'!Q27</f>
        <v>0</v>
      </c>
    </row>
    <row r="10" spans="2:11" ht="18.75" x14ac:dyDescent="0.25">
      <c r="B10" s="90" t="s">
        <v>386</v>
      </c>
      <c r="C10" s="81">
        <f>'7. Infraestructura'!D5</f>
        <v>0</v>
      </c>
      <c r="E10" s="378" t="s">
        <v>1458</v>
      </c>
      <c r="F10" s="379">
        <f>Presupuesto!F566</f>
        <v>83429546</v>
      </c>
      <c r="G10" s="109"/>
      <c r="H10" s="358" t="s">
        <v>1360</v>
      </c>
      <c r="I10" s="362">
        <f>'7. Lo Esencial de la Reforma U.'!Q34</f>
        <v>0</v>
      </c>
    </row>
    <row r="11" spans="2:11" ht="18.75" x14ac:dyDescent="0.25">
      <c r="B11" s="80" t="s">
        <v>417</v>
      </c>
      <c r="C11" s="81">
        <f>'8. Venta de Servicios'!D5</f>
        <v>800000</v>
      </c>
      <c r="E11" s="451"/>
      <c r="F11" s="452"/>
      <c r="G11" s="109"/>
      <c r="H11" s="358" t="s">
        <v>1362</v>
      </c>
      <c r="I11" s="362">
        <f>'8. Cultura de Inno. Insti...'!Q21</f>
        <v>0</v>
      </c>
    </row>
    <row r="12" spans="2:11" ht="18.75" x14ac:dyDescent="0.25">
      <c r="B12" s="90"/>
      <c r="C12" s="81"/>
      <c r="F12" s="109"/>
      <c r="G12" s="109"/>
      <c r="H12" s="358" t="s">
        <v>1452</v>
      </c>
      <c r="I12" s="362">
        <f>'9. Asegura. de la Calid. y M'!Q36</f>
        <v>0</v>
      </c>
      <c r="K12" s="154"/>
    </row>
    <row r="13" spans="2:11" ht="24" thickBot="1" x14ac:dyDescent="0.3">
      <c r="B13" s="82" t="s">
        <v>124</v>
      </c>
      <c r="C13" s="372">
        <f>SUM(C4:C12)</f>
        <v>83429546</v>
      </c>
      <c r="F13" s="109"/>
      <c r="G13" s="109"/>
      <c r="H13" s="359" t="s">
        <v>1446</v>
      </c>
      <c r="I13" s="363">
        <f>'10. Posgrado'!Q43</f>
        <v>0</v>
      </c>
    </row>
    <row r="14" spans="2:11" ht="23.25" x14ac:dyDescent="0.25">
      <c r="B14" s="82"/>
      <c r="C14" s="83"/>
      <c r="F14" s="109"/>
      <c r="G14" s="109"/>
      <c r="H14" s="366" t="s">
        <v>124</v>
      </c>
      <c r="I14" s="367">
        <f>SUM(I4:I13)</f>
        <v>70500</v>
      </c>
    </row>
    <row r="15" spans="2:11" ht="15.75" x14ac:dyDescent="0.25">
      <c r="F15" s="109"/>
      <c r="G15" s="109"/>
      <c r="H15" s="768"/>
      <c r="I15" s="768"/>
    </row>
    <row r="16" spans="2:11" ht="16.5" thickBot="1" x14ac:dyDescent="0.3">
      <c r="F16" s="109"/>
      <c r="G16" s="109"/>
      <c r="H16" s="769" t="s">
        <v>1370</v>
      </c>
      <c r="I16" s="769"/>
    </row>
    <row r="17" spans="2:15" ht="15.75" thickBot="1" x14ac:dyDescent="0.3">
      <c r="F17" s="109"/>
      <c r="G17" s="109"/>
      <c r="H17" s="368" t="s">
        <v>389</v>
      </c>
      <c r="I17" s="369" t="s">
        <v>390</v>
      </c>
      <c r="J17" s="194"/>
    </row>
    <row r="18" spans="2:15" x14ac:dyDescent="0.25">
      <c r="H18" s="415" t="s">
        <v>1363</v>
      </c>
      <c r="I18" s="416">
        <f>'11. Gestion Administrativa'!Q39</f>
        <v>0</v>
      </c>
      <c r="J18" s="194"/>
    </row>
    <row r="19" spans="2:15" x14ac:dyDescent="0.25">
      <c r="H19" s="417" t="s">
        <v>1364</v>
      </c>
      <c r="I19" s="418">
        <f>'12. Gestión del Talento Humano'!Q21</f>
        <v>6527500</v>
      </c>
      <c r="J19" s="194"/>
    </row>
    <row r="20" spans="2:15" x14ac:dyDescent="0.25">
      <c r="B20" s="409" t="s">
        <v>1467</v>
      </c>
      <c r="C20" s="410">
        <v>23.707100000000001</v>
      </c>
      <c r="D20" s="409" t="s">
        <v>1634</v>
      </c>
      <c r="E20" s="411"/>
      <c r="H20" s="417" t="s">
        <v>1365</v>
      </c>
      <c r="I20" s="418">
        <f>'13. Gestión Académica'!Q21</f>
        <v>0</v>
      </c>
      <c r="J20" s="194"/>
    </row>
    <row r="21" spans="2:15" x14ac:dyDescent="0.25">
      <c r="H21" s="417" t="s">
        <v>1366</v>
      </c>
      <c r="I21" s="418">
        <f>'14. Internacional... de la E.S.'!Q35</f>
        <v>164600</v>
      </c>
      <c r="J21" s="194"/>
    </row>
    <row r="22" spans="2:15" x14ac:dyDescent="0.25">
      <c r="H22" s="419" t="s">
        <v>1367</v>
      </c>
      <c r="I22" s="420">
        <f>'15. Gobernabilidad y Proceso...'!Q29</f>
        <v>0</v>
      </c>
      <c r="J22" s="194"/>
    </row>
    <row r="23" spans="2:15" x14ac:dyDescent="0.25">
      <c r="H23" s="421" t="s">
        <v>1453</v>
      </c>
      <c r="I23" s="422">
        <f>'16. Desa. del Sistema Educ.Sup.'!Q38</f>
        <v>0</v>
      </c>
      <c r="J23" s="194"/>
    </row>
    <row r="24" spans="2:15" s="405" customFormat="1" ht="15.75" thickBot="1" x14ac:dyDescent="0.3">
      <c r="H24" s="423" t="s">
        <v>1475</v>
      </c>
      <c r="I24" s="424">
        <f>'17. Gestión TIC'!Q82</f>
        <v>76666946</v>
      </c>
      <c r="J24" s="194"/>
    </row>
    <row r="25" spans="2:15" ht="15.75" thickBot="1" x14ac:dyDescent="0.3">
      <c r="H25" s="413" t="s">
        <v>124</v>
      </c>
      <c r="I25" s="414">
        <f>SUM(I18:I24)</f>
        <v>83359046</v>
      </c>
    </row>
    <row r="26" spans="2:15" ht="15.75" thickBot="1" x14ac:dyDescent="0.3"/>
    <row r="27" spans="2:15" ht="15.75" thickBot="1" x14ac:dyDescent="0.3">
      <c r="H27" s="370" t="s">
        <v>1369</v>
      </c>
      <c r="I27" s="371">
        <f>I14+I25</f>
        <v>83429546</v>
      </c>
    </row>
    <row r="28" spans="2:15" x14ac:dyDescent="0.25">
      <c r="H28" s="304"/>
      <c r="I28" s="305"/>
    </row>
    <row r="29" spans="2:15" x14ac:dyDescent="0.25">
      <c r="H29" s="304"/>
      <c r="I29" s="305"/>
    </row>
    <row r="30" spans="2:15" x14ac:dyDescent="0.25">
      <c r="H30" s="194"/>
    </row>
    <row r="31" spans="2:15" x14ac:dyDescent="0.25">
      <c r="B31" s="84" t="s">
        <v>481</v>
      </c>
      <c r="C31" s="84" t="s">
        <v>482</v>
      </c>
      <c r="D31" s="84" t="s">
        <v>483</v>
      </c>
      <c r="E31" s="84" t="s">
        <v>484</v>
      </c>
      <c r="F31" s="84" t="s">
        <v>485</v>
      </c>
      <c r="G31" s="84" t="s">
        <v>486</v>
      </c>
      <c r="H31" s="84" t="s">
        <v>487</v>
      </c>
      <c r="I31" s="194" t="s">
        <v>488</v>
      </c>
      <c r="J31" s="84" t="s">
        <v>489</v>
      </c>
      <c r="K31" s="84" t="s">
        <v>490</v>
      </c>
      <c r="L31" s="84" t="s">
        <v>491</v>
      </c>
      <c r="M31" s="84" t="s">
        <v>492</v>
      </c>
      <c r="N31" s="84" t="s">
        <v>493</v>
      </c>
      <c r="O31" s="84" t="s">
        <v>494</v>
      </c>
    </row>
    <row r="33" spans="2:8" x14ac:dyDescent="0.25">
      <c r="H33" s="154"/>
    </row>
    <row r="35" spans="2:8" ht="18.75" x14ac:dyDescent="0.25">
      <c r="B35" s="80"/>
      <c r="C35" s="81"/>
    </row>
    <row r="36" spans="2:8" ht="18.75" x14ac:dyDescent="0.25">
      <c r="B36" s="80"/>
      <c r="C36" s="81"/>
    </row>
    <row r="37" spans="2:8" x14ac:dyDescent="0.25">
      <c r="B37" s="195" t="s">
        <v>412</v>
      </c>
    </row>
    <row r="39" spans="2:8" ht="18.75" x14ac:dyDescent="0.25">
      <c r="B39" s="79" t="s">
        <v>21</v>
      </c>
      <c r="C39" s="79" t="s">
        <v>55</v>
      </c>
      <c r="D39" s="230" t="s">
        <v>474</v>
      </c>
    </row>
    <row r="40" spans="2:8" ht="18.75" x14ac:dyDescent="0.25">
      <c r="B40" s="84" t="s">
        <v>481</v>
      </c>
      <c r="C40" s="165">
        <f>SUMIF('2. CONTRATACION DE PERSONAL'!C:C,'Cuadro Resumen'!$B$40:$B$56,'2. CONTRATACION DE PERSONAL'!D:D)</f>
        <v>31</v>
      </c>
      <c r="D40" s="231">
        <f>SUMIF('2. CONTRATACION DE PERSONAL'!$C:$C,'Cuadro Resumen'!$B$40:$B$56,'2. CONTRATACION DE PERSONAL'!$G:$G)</f>
        <v>5580000</v>
      </c>
    </row>
    <row r="41" spans="2:8" ht="18.75" x14ac:dyDescent="0.25">
      <c r="B41" s="84" t="s">
        <v>482</v>
      </c>
      <c r="C41" s="165">
        <f>SUMIF('2. CONTRATACION DE PERSONAL'!C:C,'Cuadro Resumen'!$B$40:$B$56,'2. CONTRATACION DE PERSONAL'!D:D)</f>
        <v>0</v>
      </c>
      <c r="D41" s="231">
        <f>SUMIF('2. CONTRATACION DE PERSONAL'!$C:$C,'Cuadro Resumen'!$B$40:$B$56,'2. CONTRATACION DE PERSONAL'!$G:$G)</f>
        <v>0</v>
      </c>
    </row>
    <row r="42" spans="2:8" ht="18.75" x14ac:dyDescent="0.25">
      <c r="B42" s="84" t="s">
        <v>483</v>
      </c>
      <c r="C42" s="165">
        <f>SUMIF('2. CONTRATACION DE PERSONAL'!C:C,'Cuadro Resumen'!$B$40:$B$56,'2. CONTRATACION DE PERSONAL'!D:D)</f>
        <v>0</v>
      </c>
      <c r="D42" s="231">
        <f>SUMIF('2. CONTRATACION DE PERSONAL'!$C:$C,'Cuadro Resumen'!$B$40:$B$56,'2. CONTRATACION DE PERSONAL'!$G:$G)</f>
        <v>0</v>
      </c>
    </row>
    <row r="43" spans="2:8" ht="18.75" x14ac:dyDescent="0.25">
      <c r="B43" s="84" t="s">
        <v>484</v>
      </c>
      <c r="C43" s="165">
        <f>SUMIF('2. CONTRATACION DE PERSONAL'!C:C,'Cuadro Resumen'!$B$40:$B$56,'2. CONTRATACION DE PERSONAL'!D:D)</f>
        <v>0</v>
      </c>
      <c r="D43" s="231">
        <f>SUMIF('2. CONTRATACION DE PERSONAL'!$C:$C,'Cuadro Resumen'!$B$40:$B$56,'2. CONTRATACION DE PERSONAL'!$G:$G)</f>
        <v>0</v>
      </c>
    </row>
    <row r="44" spans="2:8" ht="18.75" x14ac:dyDescent="0.25">
      <c r="B44" s="84" t="s">
        <v>485</v>
      </c>
      <c r="C44" s="165">
        <f>SUMIF('2. CONTRATACION DE PERSONAL'!C:C,'Cuadro Resumen'!$B$40:$B$56,'2. CONTRATACION DE PERSONAL'!D:D)</f>
        <v>0</v>
      </c>
      <c r="D44" s="231">
        <f>SUMIF('2. CONTRATACION DE PERSONAL'!$C:$C,'Cuadro Resumen'!$B$40:$B$56,'2. CONTRATACION DE PERSONAL'!$G:$G)</f>
        <v>0</v>
      </c>
    </row>
    <row r="45" spans="2:8" ht="18.75" x14ac:dyDescent="0.25">
      <c r="B45" s="84" t="s">
        <v>486</v>
      </c>
      <c r="C45" s="165">
        <f>SUMIF('2. CONTRATACION DE PERSONAL'!C:C,'Cuadro Resumen'!$B$40:$B$56,'2. CONTRATACION DE PERSONAL'!D:D)</f>
        <v>0</v>
      </c>
      <c r="D45" s="231">
        <f>SUMIF('2. CONTRATACION DE PERSONAL'!$C:$C,'Cuadro Resumen'!$B$40:$B$56,'2. CONTRATACION DE PERSONAL'!$G:$G)</f>
        <v>0</v>
      </c>
    </row>
    <row r="46" spans="2:8" ht="18.75" x14ac:dyDescent="0.25">
      <c r="B46" s="84" t="s">
        <v>487</v>
      </c>
      <c r="C46" s="165">
        <f>SUMIF('2. CONTRATACION DE PERSONAL'!C:C,'Cuadro Resumen'!$B$40:$B$56,'2. CONTRATACION DE PERSONAL'!D:D)</f>
        <v>0</v>
      </c>
      <c r="D46" s="231">
        <f>SUMIF('2. CONTRATACION DE PERSONAL'!$C:$C,'Cuadro Resumen'!$B$40:$B$56,'2. CONTRATACION DE PERSONAL'!$G:$G)</f>
        <v>0</v>
      </c>
    </row>
    <row r="47" spans="2:8" ht="18.75" x14ac:dyDescent="0.25">
      <c r="B47" s="84" t="s">
        <v>488</v>
      </c>
      <c r="C47" s="165">
        <f>SUMIF('2. CONTRATACION DE PERSONAL'!C:C,'Cuadro Resumen'!$B$40:$B$56,'2. CONTRATACION DE PERSONAL'!D:D)</f>
        <v>0</v>
      </c>
      <c r="D47" s="231">
        <f>SUMIF('2. CONTRATACION DE PERSONAL'!$C:$C,'Cuadro Resumen'!$B$40:$B$56,'2. CONTRATACION DE PERSONAL'!$G:$G)</f>
        <v>0</v>
      </c>
    </row>
    <row r="48" spans="2:8" ht="18.75" x14ac:dyDescent="0.25">
      <c r="B48" s="84" t="s">
        <v>489</v>
      </c>
      <c r="C48" s="165">
        <f>SUMIF('2. CONTRATACION DE PERSONAL'!C:C,'Cuadro Resumen'!$B$40:$B$56,'2. CONTRATACION DE PERSONAL'!D:D)</f>
        <v>0</v>
      </c>
      <c r="D48" s="231">
        <f>SUMIF('2. CONTRATACION DE PERSONAL'!$C:$C,'Cuadro Resumen'!$B$40:$B$56,'2. CONTRATACION DE PERSONAL'!$G:$G)</f>
        <v>0</v>
      </c>
    </row>
    <row r="49" spans="2:4" ht="18.75" x14ac:dyDescent="0.25">
      <c r="B49" s="84" t="s">
        <v>490</v>
      </c>
      <c r="C49" s="165">
        <f>SUMIF('2. CONTRATACION DE PERSONAL'!C:C,'Cuadro Resumen'!$B$40:$B$56,'2. CONTRATACION DE PERSONAL'!D:D)</f>
        <v>0</v>
      </c>
      <c r="D49" s="231">
        <f>SUMIF('2. CONTRATACION DE PERSONAL'!$C:$C,'Cuadro Resumen'!$B$40:$B$56,'2. CONTRATACION DE PERSONAL'!$G:$G)</f>
        <v>0</v>
      </c>
    </row>
    <row r="50" spans="2:4" ht="18.75" x14ac:dyDescent="0.25">
      <c r="B50" s="84" t="s">
        <v>491</v>
      </c>
      <c r="C50" s="165">
        <f>SUMIF('2. CONTRATACION DE PERSONAL'!C:C,'Cuadro Resumen'!$B$40:$B$56,'2. CONTRATACION DE PERSONAL'!D:D)</f>
        <v>0</v>
      </c>
      <c r="D50" s="231">
        <f>SUMIF('2. CONTRATACION DE PERSONAL'!$C:$C,'Cuadro Resumen'!$B$40:$B$56,'2. CONTRATACION DE PERSONAL'!$G:$G)</f>
        <v>0</v>
      </c>
    </row>
    <row r="51" spans="2:4" ht="18.75" x14ac:dyDescent="0.25">
      <c r="B51" s="84" t="s">
        <v>492</v>
      </c>
      <c r="C51" s="165">
        <f>SUMIF('2. CONTRATACION DE PERSONAL'!C:C,'Cuadro Resumen'!$B$40:$B$56,'2. CONTRATACION DE PERSONAL'!D:D)</f>
        <v>0</v>
      </c>
      <c r="D51" s="231">
        <f>SUMIF('2. CONTRATACION DE PERSONAL'!$C:$C,'Cuadro Resumen'!$B$40:$B$56,'2. CONTRATACION DE PERSONAL'!$G:$G)</f>
        <v>0</v>
      </c>
    </row>
    <row r="52" spans="2:4" ht="18.75" x14ac:dyDescent="0.25">
      <c r="B52" s="84" t="s">
        <v>493</v>
      </c>
      <c r="C52" s="165">
        <f>SUMIF('2. CONTRATACION DE PERSONAL'!C:C,'Cuadro Resumen'!$B$40:$B$56,'2. CONTRATACION DE PERSONAL'!D:D)</f>
        <v>0</v>
      </c>
      <c r="D52" s="231">
        <f>SUMIF('2. CONTRATACION DE PERSONAL'!$C:$C,'Cuadro Resumen'!$B$40:$B$56,'2. CONTRATACION DE PERSONAL'!$G:$G)</f>
        <v>0</v>
      </c>
    </row>
    <row r="53" spans="2:4" ht="18.75" x14ac:dyDescent="0.25">
      <c r="B53" s="84" t="s">
        <v>494</v>
      </c>
      <c r="C53" s="165">
        <f>SUMIF('2. CONTRATACION DE PERSONAL'!C:C,'Cuadro Resumen'!$B$40:$B$56,'2. CONTRATACION DE PERSONAL'!D:D)</f>
        <v>0</v>
      </c>
      <c r="D53" s="231">
        <f>SUMIF('2. CONTRATACION DE PERSONAL'!$C:$C,'Cuadro Resumen'!$B$40:$B$56,'2. CONTRATACION DE PERSONAL'!$G:$G)</f>
        <v>0</v>
      </c>
    </row>
    <row r="54" spans="2:4" ht="18.75" x14ac:dyDescent="0.25">
      <c r="B54" s="80" t="s">
        <v>83</v>
      </c>
      <c r="C54" s="165">
        <f>SUMIF('2. CONTRATACION DE PERSONAL'!C:C,'Cuadro Resumen'!$B$40:$B$56,'2. CONTRATACION DE PERSONAL'!D:D)</f>
        <v>0</v>
      </c>
      <c r="D54" s="231">
        <f>SUMIF('2. CONTRATACION DE PERSONAL'!$C:$C,'Cuadro Resumen'!$B$40:$B$56,'2. CONTRATACION DE PERSONAL'!$G:$G)</f>
        <v>0</v>
      </c>
    </row>
    <row r="55" spans="2:4" ht="18.75" x14ac:dyDescent="0.25">
      <c r="B55" s="80" t="s">
        <v>60</v>
      </c>
      <c r="C55" s="165">
        <f>SUMIF('2. CONTRATACION DE PERSONAL'!C:C,'Cuadro Resumen'!$B$40:$B$56,'2. CONTRATACION DE PERSONAL'!D:D)</f>
        <v>0</v>
      </c>
      <c r="D55" s="231">
        <f>SUMIF('2. CONTRATACION DE PERSONAL'!$C:$C,'Cuadro Resumen'!$B$40:$B$56,'2. CONTRATACION DE PERSONAL'!$G:$G)</f>
        <v>0</v>
      </c>
    </row>
    <row r="56" spans="2:4" ht="18.75" x14ac:dyDescent="0.25">
      <c r="B56" s="80" t="s">
        <v>61</v>
      </c>
      <c r="C56" s="165">
        <f>SUMIF('2. CONTRATACION DE PERSONAL'!C:C,'Cuadro Resumen'!$B$40:$B$56,'2. CONTRATACION DE PERSONAL'!D:D)</f>
        <v>0</v>
      </c>
      <c r="D56" s="231">
        <f>SUMIF('2. CONTRATACION DE PERSONAL'!$C:$C,'Cuadro Resumen'!$B$40:$B$56,'2. CONTRATACION DE PERSONAL'!$G:$G)</f>
        <v>0</v>
      </c>
    </row>
    <row r="57" spans="2:4" ht="23.25" x14ac:dyDescent="0.25">
      <c r="B57" s="82" t="s">
        <v>124</v>
      </c>
      <c r="C57" s="166">
        <f>SUBTOTAL(109,C40:C56)</f>
        <v>31</v>
      </c>
      <c r="D57" s="231">
        <f>SUM(D40:D56)</f>
        <v>5580000</v>
      </c>
    </row>
    <row r="66" spans="2:4" x14ac:dyDescent="0.25">
      <c r="B66" s="195" t="s">
        <v>379</v>
      </c>
    </row>
    <row r="68" spans="2:4" ht="18.75" x14ac:dyDescent="0.25">
      <c r="B68" s="79" t="s">
        <v>21</v>
      </c>
      <c r="C68" s="79" t="s">
        <v>55</v>
      </c>
      <c r="D68" s="230" t="s">
        <v>474</v>
      </c>
    </row>
    <row r="69" spans="2:4" ht="18.75" x14ac:dyDescent="0.25">
      <c r="B69" s="80" t="s">
        <v>63</v>
      </c>
      <c r="C69" s="81">
        <f>SUMIF('3. EQUIPO DE OFICINA'!C:C,'Cuadro Resumen'!$B$69:$B$78,'3. EQUIPO DE OFICINA'!D:D)</f>
        <v>0</v>
      </c>
      <c r="D69" s="232">
        <f>SUMIF('3. EQUIPO DE OFICINA'!$C:$C,'Cuadro Resumen'!$B$69:$B$78,'3. EQUIPO DE OFICINA'!$F:$F)</f>
        <v>0</v>
      </c>
    </row>
    <row r="70" spans="2:4" ht="18.75" x14ac:dyDescent="0.25">
      <c r="B70" s="90" t="s">
        <v>64</v>
      </c>
      <c r="C70" s="81">
        <f>SUMIF('3. EQUIPO DE OFICINA'!C:C,'Cuadro Resumen'!$B$69:$B$78,'3. EQUIPO DE OFICINA'!D:D)</f>
        <v>0</v>
      </c>
      <c r="D70" s="232">
        <f>SUMIF('3. EQUIPO DE OFICINA'!$C:$C,'Cuadro Resumen'!$B$69:$B$78,'3. EQUIPO DE OFICINA'!$F:$F)</f>
        <v>0</v>
      </c>
    </row>
    <row r="71" spans="2:4" ht="18.75" x14ac:dyDescent="0.25">
      <c r="B71" s="90" t="s">
        <v>65</v>
      </c>
      <c r="C71" s="81">
        <f>SUMIF('3. EQUIPO DE OFICINA'!C:C,'Cuadro Resumen'!$B$69:$B$78,'3. EQUIPO DE OFICINA'!D:D)</f>
        <v>0</v>
      </c>
      <c r="D71" s="232">
        <f>SUMIF('3. EQUIPO DE OFICINA'!$C:$C,'Cuadro Resumen'!$B$69:$B$78,'3. EQUIPO DE OFICINA'!$F:$F)</f>
        <v>0</v>
      </c>
    </row>
    <row r="72" spans="2:4" ht="18.75" x14ac:dyDescent="0.25">
      <c r="B72" s="90" t="s">
        <v>66</v>
      </c>
      <c r="C72" s="81">
        <f>SUMIF('3. EQUIPO DE OFICINA'!C:C,'Cuadro Resumen'!$B$69:$B$78,'3. EQUIPO DE OFICINA'!D:D)</f>
        <v>0</v>
      </c>
      <c r="D72" s="232">
        <f>SUMIF('3. EQUIPO DE OFICINA'!$C:$C,'Cuadro Resumen'!$B$69:$B$78,'3. EQUIPO DE OFICINA'!$F:$F)</f>
        <v>0</v>
      </c>
    </row>
    <row r="73" spans="2:4" ht="18.75" x14ac:dyDescent="0.25">
      <c r="B73" s="90" t="s">
        <v>67</v>
      </c>
      <c r="C73" s="81">
        <f>SUMIF('3. EQUIPO DE OFICINA'!C:C,'Cuadro Resumen'!$B$69:$B$78,'3. EQUIPO DE OFICINA'!D:D)</f>
        <v>0</v>
      </c>
      <c r="D73" s="232">
        <f>SUMIF('3. EQUIPO DE OFICINA'!$C:$C,'Cuadro Resumen'!$B$69:$B$78,'3. EQUIPO DE OFICINA'!$F:$F)</f>
        <v>0</v>
      </c>
    </row>
    <row r="74" spans="2:4" ht="18.75" x14ac:dyDescent="0.25">
      <c r="B74" s="90" t="s">
        <v>68</v>
      </c>
      <c r="C74" s="81">
        <f>SUMIF('3. EQUIPO DE OFICINA'!C:C,'Cuadro Resumen'!$B$69:$B$78,'3. EQUIPO DE OFICINA'!D:D)</f>
        <v>0</v>
      </c>
      <c r="D74" s="232">
        <f>SUMIF('3. EQUIPO DE OFICINA'!$C:$C,'Cuadro Resumen'!$B$69:$B$78,'3. EQUIPO DE OFICINA'!$F:$F)</f>
        <v>0</v>
      </c>
    </row>
    <row r="75" spans="2:4" ht="18.75" x14ac:dyDescent="0.25">
      <c r="B75" s="90" t="s">
        <v>69</v>
      </c>
      <c r="C75" s="81">
        <f>SUMIF('3. EQUIPO DE OFICINA'!C:C,'Cuadro Resumen'!$B$69:$B$78,'3. EQUIPO DE OFICINA'!D:D)</f>
        <v>0</v>
      </c>
      <c r="D75" s="232">
        <f>SUMIF('3. EQUIPO DE OFICINA'!$C:$C,'Cuadro Resumen'!$B$69:$B$78,'3. EQUIPO DE OFICINA'!$F:$F)</f>
        <v>0</v>
      </c>
    </row>
    <row r="76" spans="2:4" ht="18.75" x14ac:dyDescent="0.25">
      <c r="B76" s="80" t="s">
        <v>70</v>
      </c>
      <c r="C76" s="81">
        <f>SUMIF('3. EQUIPO DE OFICINA'!C:C,'Cuadro Resumen'!$B$69:$B$78,'3. EQUIPO DE OFICINA'!D:D)</f>
        <v>0</v>
      </c>
      <c r="D76" s="232">
        <f>SUMIF('3. EQUIPO DE OFICINA'!$C:$C,'Cuadro Resumen'!$B$69:$B$78,'3. EQUIPO DE OFICINA'!$F:$F)</f>
        <v>0</v>
      </c>
    </row>
    <row r="77" spans="2:4" ht="18.75" x14ac:dyDescent="0.25">
      <c r="B77" s="80" t="s">
        <v>71</v>
      </c>
      <c r="C77" s="81">
        <f>SUMIF('3. EQUIPO DE OFICINA'!C:C,'Cuadro Resumen'!$B$69:$B$78,'3. EQUIPO DE OFICINA'!D:D)</f>
        <v>0</v>
      </c>
      <c r="D77" s="232">
        <f>SUMIF('3. EQUIPO DE OFICINA'!$C:$C,'Cuadro Resumen'!$B$69:$B$78,'3. EQUIPO DE OFICINA'!$F:$F)</f>
        <v>0</v>
      </c>
    </row>
    <row r="78" spans="2:4" ht="18.75" x14ac:dyDescent="0.25">
      <c r="B78" s="80" t="s">
        <v>72</v>
      </c>
      <c r="C78" s="81">
        <f>SUMIF('3. EQUIPO DE OFICINA'!C:C,'Cuadro Resumen'!$B$69:$B$78,'3. EQUIPO DE OFICINA'!D:D)</f>
        <v>0</v>
      </c>
      <c r="D78" s="232">
        <f>SUMIF('3. EQUIPO DE OFICINA'!$C:$C,'Cuadro Resumen'!$B$69:$B$78,'3. EQUIPO DE OFICINA'!$F:$F)</f>
        <v>0</v>
      </c>
    </row>
    <row r="79" spans="2:4" ht="18.75" x14ac:dyDescent="0.25">
      <c r="B79" s="80"/>
      <c r="C79" s="81">
        <f>SUMIF('3. EQUIPO DE OFICINA'!C:C,'Cuadro Resumen'!$B$69:$B$78,'3. EQUIPO DE OFICINA'!D:D)</f>
        <v>0</v>
      </c>
      <c r="D79" s="232">
        <f>SUMIF('3. EQUIPO DE OFICINA'!$C:$C,'Cuadro Resumen'!$B$69:$B$78,'3. EQUIPO DE OFICINA'!$F:$F)</f>
        <v>0</v>
      </c>
    </row>
    <row r="80" spans="2:4" ht="23.25" x14ac:dyDescent="0.25">
      <c r="B80" s="82" t="s">
        <v>124</v>
      </c>
      <c r="C80" s="83">
        <f>SUM(C69:C79)</f>
        <v>0</v>
      </c>
      <c r="D80" s="233">
        <f>SUM(D69:D79)</f>
        <v>0</v>
      </c>
    </row>
    <row r="83" spans="2:4" x14ac:dyDescent="0.25">
      <c r="B83" s="195" t="s">
        <v>380</v>
      </c>
    </row>
    <row r="85" spans="2:4" ht="18.75" x14ac:dyDescent="0.25">
      <c r="B85" s="79" t="s">
        <v>381</v>
      </c>
      <c r="C85" s="79" t="s">
        <v>55</v>
      </c>
      <c r="D85" s="230" t="s">
        <v>474</v>
      </c>
    </row>
    <row r="86" spans="2:4" ht="37.5" x14ac:dyDescent="0.25">
      <c r="B86" s="278" t="s">
        <v>1336</v>
      </c>
      <c r="C86" s="81">
        <f>SUMIF('4. EQUIPO TECNOLÓGICOS'!C:C,'Cuadro Resumen'!$B$86:$B$102,'4. EQUIPO TECNOLÓGICOS'!D:D)</f>
        <v>0</v>
      </c>
      <c r="D86" s="81">
        <f>SUMIF('4. EQUIPO TECNOLÓGICOS'!$C:$C,'Cuadro Resumen'!$B$86:$B$102,'4. EQUIPO TECNOLÓGICOS'!F:F)</f>
        <v>0</v>
      </c>
    </row>
    <row r="87" spans="2:4" ht="37.5" x14ac:dyDescent="0.25">
      <c r="B87" s="278" t="s">
        <v>1337</v>
      </c>
      <c r="C87" s="81">
        <f>SUMIF('4. EQUIPO TECNOLÓGICOS'!C:C,'Cuadro Resumen'!$B$86:$B$102,'4. EQUIPO TECNOLÓGICOS'!D:D)</f>
        <v>0</v>
      </c>
      <c r="D87" s="81">
        <f>SUMIF('4. EQUIPO TECNOLÓGICOS'!$C:$C,'Cuadro Resumen'!$B$86:$B$102,'4. EQUIPO TECNOLÓGICOS'!F:F)</f>
        <v>0</v>
      </c>
    </row>
    <row r="88" spans="2:4" ht="37.5" x14ac:dyDescent="0.25">
      <c r="B88" s="278" t="s">
        <v>1335</v>
      </c>
      <c r="C88" s="81">
        <f>SUMIF('4. EQUIPO TECNOLÓGICOS'!C:C,'Cuadro Resumen'!$B$86:$B$102,'4. EQUIPO TECNOLÓGICOS'!D:D)</f>
        <v>0</v>
      </c>
      <c r="D88" s="81">
        <f>SUMIF('4. EQUIPO TECNOLÓGICOS'!$C:$C,'Cuadro Resumen'!$B$86:$B$102,'4. EQUIPO TECNOLÓGICOS'!F:F)</f>
        <v>0</v>
      </c>
    </row>
    <row r="89" spans="2:4" ht="56.25" x14ac:dyDescent="0.25">
      <c r="B89" s="278" t="s">
        <v>1338</v>
      </c>
      <c r="C89" s="81">
        <f>SUMIF('4. EQUIPO TECNOLÓGICOS'!C:C,'Cuadro Resumen'!$B$86:$B$102,'4. EQUIPO TECNOLÓGICOS'!D:D)</f>
        <v>0</v>
      </c>
      <c r="D89" s="81">
        <f>SUMIF('4. EQUIPO TECNOLÓGICOS'!$C:$C,'Cuadro Resumen'!$B$86:$B$102,'4. EQUIPO TECNOLÓGICOS'!F:F)</f>
        <v>0</v>
      </c>
    </row>
    <row r="90" spans="2:4" ht="18.75" x14ac:dyDescent="0.25">
      <c r="B90" s="80" t="s">
        <v>413</v>
      </c>
      <c r="C90" s="81">
        <f>SUMIF('4. EQUIPO TECNOLÓGICOS'!C:C,'Cuadro Resumen'!$B$86:$B$102,'4. EQUIPO TECNOLÓGICOS'!D:D)</f>
        <v>0</v>
      </c>
      <c r="D90" s="81">
        <f>SUMIF('4. EQUIPO TECNOLÓGICOS'!$C:$C,'Cuadro Resumen'!$B$86:$B$102,'4. EQUIPO TECNOLÓGICOS'!F:F)</f>
        <v>0</v>
      </c>
    </row>
    <row r="91" spans="2:4" ht="18.75" x14ac:dyDescent="0.25">
      <c r="B91" s="90" t="s">
        <v>73</v>
      </c>
      <c r="C91" s="81">
        <f>SUMIF('4. EQUIPO TECNOLÓGICOS'!C:C,'Cuadro Resumen'!$B$86:$B$102,'4. EQUIPO TECNOLÓGICOS'!D:D)</f>
        <v>0</v>
      </c>
      <c r="D91" s="81">
        <f>SUMIF('4. EQUIPO TECNOLÓGICOS'!$C:$C,'Cuadro Resumen'!$B$86:$B$102,'4. EQUIPO TECNOLÓGICOS'!F:F)</f>
        <v>0</v>
      </c>
    </row>
    <row r="92" spans="2:4" ht="18.75" x14ac:dyDescent="0.25">
      <c r="B92" s="90" t="s">
        <v>74</v>
      </c>
      <c r="C92" s="81">
        <f>SUMIF('4. EQUIPO TECNOLÓGICOS'!C:C,'Cuadro Resumen'!$B$86:$B$102,'4. EQUIPO TECNOLÓGICOS'!D:D)</f>
        <v>0</v>
      </c>
      <c r="D92" s="81">
        <f>SUMIF('4. EQUIPO TECNOLÓGICOS'!$C:$C,'Cuadro Resumen'!$B$86:$B$102,'4. EQUIPO TECNOLÓGICOS'!F:F)</f>
        <v>0</v>
      </c>
    </row>
    <row r="93" spans="2:4" ht="18.75" x14ac:dyDescent="0.25">
      <c r="B93" s="90" t="s">
        <v>75</v>
      </c>
      <c r="C93" s="81">
        <f>SUMIF('4. EQUIPO TECNOLÓGICOS'!C:C,'Cuadro Resumen'!$B$86:$B$102,'4. EQUIPO TECNOLÓGICOS'!D:D)</f>
        <v>0</v>
      </c>
      <c r="D93" s="81">
        <f>SUMIF('4. EQUIPO TECNOLÓGICOS'!$C:$C,'Cuadro Resumen'!$B$86:$B$102,'4. EQUIPO TECNOLÓGICOS'!F:F)</f>
        <v>0</v>
      </c>
    </row>
    <row r="94" spans="2:4" ht="18.75" x14ac:dyDescent="0.25">
      <c r="B94" s="80" t="s">
        <v>35</v>
      </c>
      <c r="C94" s="81">
        <f>SUMIF('4. EQUIPO TECNOLÓGICOS'!C:C,'Cuadro Resumen'!$B$86:$B$102,'4. EQUIPO TECNOLÓGICOS'!D:D)</f>
        <v>0</v>
      </c>
      <c r="D94" s="81">
        <f>SUMIF('4. EQUIPO TECNOLÓGICOS'!$C:$C,'Cuadro Resumen'!$B$86:$B$102,'4. EQUIPO TECNOLÓGICOS'!F:F)</f>
        <v>0</v>
      </c>
    </row>
    <row r="95" spans="2:4" ht="18.75" x14ac:dyDescent="0.25">
      <c r="B95" s="90" t="s">
        <v>76</v>
      </c>
      <c r="C95" s="81">
        <f>SUMIF('4. EQUIPO TECNOLÓGICOS'!C:C,'Cuadro Resumen'!$B$86:$B$102,'4. EQUIPO TECNOLÓGICOS'!D:D)</f>
        <v>0</v>
      </c>
      <c r="D95" s="81">
        <f>SUMIF('4. EQUIPO TECNOLÓGICOS'!$C:$C,'Cuadro Resumen'!$B$86:$B$102,'4. EQUIPO TECNOLÓGICOS'!F:F)</f>
        <v>0</v>
      </c>
    </row>
    <row r="96" spans="2:4" ht="18.75" x14ac:dyDescent="0.25">
      <c r="B96" s="80" t="s">
        <v>77</v>
      </c>
      <c r="C96" s="81">
        <f>SUMIF('4. EQUIPO TECNOLÓGICOS'!C:C,'Cuadro Resumen'!$B$86:$B$102,'4. EQUIPO TECNOLÓGICOS'!D:D)</f>
        <v>0</v>
      </c>
      <c r="D96" s="81">
        <f>SUMIF('4. EQUIPO TECNOLÓGICOS'!$C:$C,'Cuadro Resumen'!$B$86:$B$102,'4. EQUIPO TECNOLÓGICOS'!F:F)</f>
        <v>0</v>
      </c>
    </row>
    <row r="97" spans="2:4" ht="18.75" x14ac:dyDescent="0.25">
      <c r="B97" s="90" t="s">
        <v>78</v>
      </c>
      <c r="C97" s="81">
        <f>SUMIF('4. EQUIPO TECNOLÓGICOS'!C:C,'Cuadro Resumen'!$B$86:$B$102,'4. EQUIPO TECNOLÓGICOS'!D:D)</f>
        <v>1</v>
      </c>
      <c r="D97" s="81">
        <f>SUMIF('4. EQUIPO TECNOLÓGICOS'!$C:$C,'Cuadro Resumen'!$B$86:$B$102,'4. EQUIPO TECNOLÓGICOS'!F:F)</f>
        <v>52800</v>
      </c>
    </row>
    <row r="98" spans="2:4" ht="18.75" x14ac:dyDescent="0.25">
      <c r="B98" s="90" t="s">
        <v>79</v>
      </c>
      <c r="C98" s="81">
        <f>SUMIF('4. EQUIPO TECNOLÓGICOS'!C:C,'Cuadro Resumen'!$B$86:$B$102,'4. EQUIPO TECNOLÓGICOS'!D:D)</f>
        <v>0</v>
      </c>
      <c r="D98" s="81">
        <f>SUMIF('4. EQUIPO TECNOLÓGICOS'!$C:$C,'Cuadro Resumen'!$B$86:$B$102,'4. EQUIPO TECNOLÓGICOS'!F:F)</f>
        <v>0</v>
      </c>
    </row>
    <row r="99" spans="2:4" ht="18.75" x14ac:dyDescent="0.25">
      <c r="B99" s="80" t="s">
        <v>1456</v>
      </c>
      <c r="C99" s="81">
        <f>SUMIF('4. EQUIPO TECNOLÓGICOS'!C:C,'Cuadro Resumen'!$B$86:$B$102,'4. EQUIPO TECNOLÓGICOS'!D:D)</f>
        <v>0</v>
      </c>
      <c r="D99" s="81">
        <f>SUMIF('4. EQUIPO TECNOLÓGICOS'!$C:$C,'Cuadro Resumen'!$B$86:$B$102,'4. EQUIPO TECNOLÓGICOS'!F:F)</f>
        <v>0</v>
      </c>
    </row>
    <row r="100" spans="2:4" ht="18.75" x14ac:dyDescent="0.25">
      <c r="B100" s="90" t="s">
        <v>80</v>
      </c>
      <c r="C100" s="81">
        <f>SUMIF('4. EQUIPO TECNOLÓGICOS'!C:C,'Cuadro Resumen'!$B$86:$B$102,'4. EQUIPO TECNOLÓGICOS'!D:D)</f>
        <v>0</v>
      </c>
      <c r="D100" s="81">
        <f>SUMIF('4. EQUIPO TECNOLÓGICOS'!$C:$C,'Cuadro Resumen'!$B$86:$B$102,'4. EQUIPO TECNOLÓGICOS'!F:F)</f>
        <v>0</v>
      </c>
    </row>
    <row r="101" spans="2:4" ht="18.75" x14ac:dyDescent="0.25">
      <c r="B101" s="90" t="s">
        <v>81</v>
      </c>
      <c r="C101" s="81">
        <f>SUMIF('4. EQUIPO TECNOLÓGICOS'!C:C,'Cuadro Resumen'!$B$86:$B$102,'4. EQUIPO TECNOLÓGICOS'!D:D)</f>
        <v>0</v>
      </c>
      <c r="D101" s="81">
        <f>SUMIF('4. EQUIPO TECNOLÓGICOS'!$C:$C,'Cuadro Resumen'!$B$86:$B$102,'4. EQUIPO TECNOLÓGICOS'!F:F)</f>
        <v>0</v>
      </c>
    </row>
    <row r="102" spans="2:4" ht="18.75" x14ac:dyDescent="0.25">
      <c r="B102" s="90" t="s">
        <v>82</v>
      </c>
      <c r="C102" s="81">
        <f>SUMIF('4. EQUIPO TECNOLÓGICOS'!C:C,'Cuadro Resumen'!$B$86:$B$102,'4. EQUIPO TECNOLÓGICOS'!D:D)</f>
        <v>0</v>
      </c>
      <c r="D102" s="81">
        <f>SUMIF('4. EQUIPO TECNOLÓGICOS'!$C:$C,'Cuadro Resumen'!$B$86:$B$102,'4. EQUIPO TECNOLÓGICOS'!F:F)</f>
        <v>0</v>
      </c>
    </row>
    <row r="103" spans="2:4" ht="23.25" x14ac:dyDescent="0.25">
      <c r="B103" s="82" t="s">
        <v>124</v>
      </c>
      <c r="C103" s="83">
        <f>SUM(C86:C102)</f>
        <v>1</v>
      </c>
      <c r="D103" s="83">
        <f>SUM(D86:D102)</f>
        <v>52800</v>
      </c>
    </row>
    <row r="107" spans="2:4" x14ac:dyDescent="0.25">
      <c r="B107" s="195" t="s">
        <v>472</v>
      </c>
    </row>
    <row r="128" spans="2:2" x14ac:dyDescent="0.25">
      <c r="B128" s="195" t="s">
        <v>473</v>
      </c>
    </row>
    <row r="129" spans="2:4" x14ac:dyDescent="0.25">
      <c r="B129" s="84" t="s">
        <v>119</v>
      </c>
      <c r="C129" s="84" t="s">
        <v>55</v>
      </c>
      <c r="D129" s="84" t="s">
        <v>474</v>
      </c>
    </row>
    <row r="130" spans="2:4" x14ac:dyDescent="0.25">
      <c r="B130" s="84" t="s">
        <v>475</v>
      </c>
    </row>
    <row r="131" spans="2:4" x14ac:dyDescent="0.25">
      <c r="B131" s="84" t="s">
        <v>465</v>
      </c>
    </row>
    <row r="132" spans="2:4" x14ac:dyDescent="0.25">
      <c r="B132" s="84" t="s">
        <v>479</v>
      </c>
    </row>
    <row r="145" spans="2:2" x14ac:dyDescent="0.25">
      <c r="B145" s="195" t="s">
        <v>480</v>
      </c>
    </row>
    <row r="196" spans="2:9" s="120" customFormat="1" x14ac:dyDescent="0.25">
      <c r="I196" s="389"/>
    </row>
    <row r="198" spans="2:9" hidden="1" x14ac:dyDescent="0.25">
      <c r="B198" s="770" t="s">
        <v>1460</v>
      </c>
      <c r="C198" s="770"/>
      <c r="D198" s="770"/>
      <c r="E198" s="770"/>
      <c r="F198" s="770"/>
    </row>
    <row r="199" spans="2:9" hidden="1" x14ac:dyDescent="0.25">
      <c r="B199" s="393" t="s">
        <v>1461</v>
      </c>
      <c r="C199" s="392" t="s">
        <v>1462</v>
      </c>
      <c r="D199" s="392" t="s">
        <v>1462</v>
      </c>
      <c r="E199" s="392" t="s">
        <v>1463</v>
      </c>
      <c r="F199" s="392" t="s">
        <v>1463</v>
      </c>
    </row>
    <row r="200" spans="2:9" hidden="1" x14ac:dyDescent="0.25">
      <c r="B200" s="391"/>
      <c r="C200" s="391" t="s">
        <v>1464</v>
      </c>
      <c r="D200" s="391" t="s">
        <v>1465</v>
      </c>
      <c r="E200" s="391" t="s">
        <v>1464</v>
      </c>
      <c r="F200" s="391" t="s">
        <v>1465</v>
      </c>
    </row>
    <row r="201" spans="2:9" hidden="1" x14ac:dyDescent="0.25">
      <c r="B201" s="393" t="s">
        <v>3</v>
      </c>
      <c r="C201" s="390">
        <v>255</v>
      </c>
      <c r="D201" s="390">
        <v>235</v>
      </c>
      <c r="E201" s="390">
        <v>300</v>
      </c>
      <c r="F201" s="390">
        <v>280</v>
      </c>
    </row>
    <row r="202" spans="2:9" hidden="1" x14ac:dyDescent="0.25">
      <c r="B202" s="393" t="s">
        <v>4</v>
      </c>
      <c r="C202" s="390">
        <v>225</v>
      </c>
      <c r="D202" s="390">
        <v>205</v>
      </c>
      <c r="E202" s="390">
        <v>270</v>
      </c>
      <c r="F202" s="390">
        <v>250</v>
      </c>
    </row>
    <row r="203" spans="2:9" hidden="1" x14ac:dyDescent="0.25">
      <c r="B203" s="393" t="s">
        <v>5</v>
      </c>
      <c r="C203" s="390">
        <v>195</v>
      </c>
      <c r="D203" s="390">
        <v>180</v>
      </c>
      <c r="E203" s="390">
        <v>240</v>
      </c>
      <c r="F203" s="390">
        <v>220</v>
      </c>
    </row>
    <row r="204" spans="2:9" hidden="1" x14ac:dyDescent="0.25">
      <c r="B204" s="393" t="s">
        <v>6</v>
      </c>
      <c r="C204" s="390">
        <v>165</v>
      </c>
      <c r="D204" s="390">
        <v>150</v>
      </c>
      <c r="E204" s="390">
        <v>210</v>
      </c>
      <c r="F204" s="390">
        <v>195</v>
      </c>
    </row>
    <row r="205" spans="2:9" hidden="1" x14ac:dyDescent="0.25">
      <c r="B205" s="393" t="s">
        <v>1466</v>
      </c>
      <c r="C205" s="390">
        <v>145</v>
      </c>
      <c r="D205" s="390">
        <v>135</v>
      </c>
      <c r="E205" s="390">
        <v>185</v>
      </c>
      <c r="F205" s="390">
        <v>170</v>
      </c>
    </row>
    <row r="206" spans="2:9" hidden="1" x14ac:dyDescent="0.25">
      <c r="B206" s="388"/>
      <c r="C206" s="388"/>
      <c r="D206" s="388"/>
      <c r="E206" s="388"/>
      <c r="F206" s="388"/>
    </row>
    <row r="207" spans="2:9" hidden="1" x14ac:dyDescent="0.25">
      <c r="B207" s="771" t="s">
        <v>1467</v>
      </c>
      <c r="C207" s="771"/>
      <c r="D207" s="771"/>
      <c r="E207" s="412">
        <f>C20</f>
        <v>23.707100000000001</v>
      </c>
      <c r="F207" s="412" t="str">
        <f>D20</f>
        <v>Martes, 07 de Marzo del 2017 Fuente el BCH</v>
      </c>
    </row>
    <row r="208" spans="2:9" hidden="1" x14ac:dyDescent="0.25">
      <c r="B208" s="388"/>
      <c r="C208" s="388"/>
      <c r="D208" s="388"/>
      <c r="E208" s="388"/>
      <c r="F208" s="388"/>
    </row>
    <row r="209" spans="2:9" hidden="1" x14ac:dyDescent="0.25">
      <c r="B209" s="388"/>
      <c r="C209" s="388"/>
      <c r="D209" s="388"/>
      <c r="E209" s="388"/>
      <c r="F209" s="388"/>
    </row>
    <row r="210" spans="2:9" hidden="1" x14ac:dyDescent="0.25">
      <c r="B210" s="770" t="s">
        <v>1460</v>
      </c>
      <c r="C210" s="770"/>
      <c r="D210" s="770"/>
      <c r="E210" s="770"/>
      <c r="F210" s="770"/>
    </row>
    <row r="211" spans="2:9" hidden="1" x14ac:dyDescent="0.25">
      <c r="B211" s="393" t="s">
        <v>1461</v>
      </c>
      <c r="C211" s="392" t="s">
        <v>1462</v>
      </c>
      <c r="D211" s="392" t="s">
        <v>1462</v>
      </c>
      <c r="E211" s="392" t="s">
        <v>1463</v>
      </c>
      <c r="F211" s="392" t="s">
        <v>1463</v>
      </c>
    </row>
    <row r="212" spans="2:9" hidden="1" x14ac:dyDescent="0.25">
      <c r="B212" s="391"/>
      <c r="C212" s="391" t="s">
        <v>1464</v>
      </c>
      <c r="D212" s="391" t="s">
        <v>1465</v>
      </c>
      <c r="E212" s="391" t="s">
        <v>1464</v>
      </c>
      <c r="F212" s="391" t="s">
        <v>1465</v>
      </c>
    </row>
    <row r="213" spans="2:9" hidden="1" x14ac:dyDescent="0.25">
      <c r="B213" s="393" t="s">
        <v>3</v>
      </c>
      <c r="C213" s="394">
        <f>+C201*E207</f>
        <v>6045.3105000000005</v>
      </c>
      <c r="D213" s="395">
        <f>+D201*E207</f>
        <v>5571.1684999999998</v>
      </c>
      <c r="E213" s="395">
        <f>+E201*E207</f>
        <v>7112.13</v>
      </c>
      <c r="F213" s="395">
        <f>+F201*E207</f>
        <v>6637.9880000000003</v>
      </c>
    </row>
    <row r="214" spans="2:9" hidden="1" x14ac:dyDescent="0.25">
      <c r="B214" s="393" t="s">
        <v>4</v>
      </c>
      <c r="C214" s="394">
        <f>+C202*E207</f>
        <v>5334.0974999999999</v>
      </c>
      <c r="D214" s="395">
        <f>+D202*E207</f>
        <v>4859.9555</v>
      </c>
      <c r="E214" s="395">
        <f>+E202*E207</f>
        <v>6400.9170000000004</v>
      </c>
      <c r="F214" s="395">
        <f>+F202*E207</f>
        <v>5926.7750000000005</v>
      </c>
    </row>
    <row r="215" spans="2:9" hidden="1" x14ac:dyDescent="0.25">
      <c r="B215" s="393" t="s">
        <v>5</v>
      </c>
      <c r="C215" s="394">
        <f>+C203*E207</f>
        <v>4622.8845000000001</v>
      </c>
      <c r="D215" s="395">
        <f>+D203*E207</f>
        <v>4267.2780000000002</v>
      </c>
      <c r="E215" s="395">
        <f>+E203*E207</f>
        <v>5689.7039999999997</v>
      </c>
      <c r="F215" s="395">
        <f>+F203*E207</f>
        <v>5215.5619999999999</v>
      </c>
    </row>
    <row r="216" spans="2:9" hidden="1" x14ac:dyDescent="0.25">
      <c r="B216" s="393" t="s">
        <v>6</v>
      </c>
      <c r="C216" s="394">
        <f>+C204*E207</f>
        <v>3911.6714999999999</v>
      </c>
      <c r="D216" s="395">
        <f>+D204*E207</f>
        <v>3556.0650000000001</v>
      </c>
      <c r="E216" s="395">
        <f>+E204*E207</f>
        <v>4978.491</v>
      </c>
      <c r="F216" s="395">
        <f>+F204*E207</f>
        <v>4622.8845000000001</v>
      </c>
    </row>
    <row r="217" spans="2:9" hidden="1" x14ac:dyDescent="0.25">
      <c r="B217" s="393" t="s">
        <v>1466</v>
      </c>
      <c r="C217" s="394">
        <f>+C205*E207</f>
        <v>3437.5295000000001</v>
      </c>
      <c r="D217" s="395">
        <f>+D205*E207</f>
        <v>3200.4585000000002</v>
      </c>
      <c r="E217" s="395">
        <f>+E205*E207</f>
        <v>4385.8135000000002</v>
      </c>
      <c r="F217" s="395">
        <f>+F205*E207</f>
        <v>4030.2069999999999</v>
      </c>
    </row>
    <row r="218" spans="2:9" hidden="1" x14ac:dyDescent="0.25"/>
    <row r="220" spans="2:9" s="120" customFormat="1" x14ac:dyDescent="0.25">
      <c r="I220" s="389"/>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zoomScale="80" zoomScaleNormal="80" workbookViewId="0">
      <pane ySplit="8" topLeftCell="A15" activePane="bottomLeft" state="frozen"/>
      <selection activeCell="A7" sqref="A7"/>
      <selection pane="bottomLeft" activeCell="A16" sqref="A16:A24"/>
    </sheetView>
  </sheetViews>
  <sheetFormatPr baseColWidth="10" defaultColWidth="11.42578125" defaultRowHeight="15" x14ac:dyDescent="0.25"/>
  <cols>
    <col min="1" max="2" width="21.7109375" customWidth="1"/>
    <col min="3" max="3" width="27.42578125" customWidth="1"/>
    <col min="4" max="4" width="27.42578125" style="404" customWidth="1"/>
    <col min="5" max="7" width="27.42578125" customWidth="1"/>
    <col min="8" max="8" width="15.28515625" customWidth="1"/>
    <col min="9" max="9" width="13.7109375" style="228" bestFit="1" customWidth="1"/>
    <col min="10" max="10" width="15.28515625" customWidth="1"/>
    <col min="11" max="11" width="18.85546875" style="228" customWidth="1"/>
    <col min="13" max="13" width="13.7109375" style="228" bestFit="1" customWidth="1"/>
    <col min="15" max="15" width="13.7109375" style="228" bestFit="1" customWidth="1"/>
    <col min="16" max="16" width="15.28515625" customWidth="1"/>
    <col min="17" max="17" width="18.28515625" style="228" customWidth="1"/>
    <col min="18" max="20" width="14.140625" customWidth="1"/>
    <col min="21" max="21" width="17" customWidth="1"/>
  </cols>
  <sheetData>
    <row r="1" spans="1:23" ht="18.75" x14ac:dyDescent="0.25">
      <c r="B1" s="261"/>
      <c r="C1" s="261"/>
      <c r="D1" s="261"/>
      <c r="E1" s="261"/>
      <c r="F1" s="261"/>
      <c r="G1" s="261"/>
      <c r="H1" s="261" t="s">
        <v>1476</v>
      </c>
      <c r="K1" s="261"/>
      <c r="L1" s="261"/>
      <c r="M1" s="261"/>
      <c r="N1" s="261"/>
      <c r="O1" s="261"/>
      <c r="P1" s="446" t="s">
        <v>1626</v>
      </c>
      <c r="Q1" s="446" t="s">
        <v>1627</v>
      </c>
      <c r="R1" s="446" t="s">
        <v>1628</v>
      </c>
      <c r="S1" s="446" t="s">
        <v>1629</v>
      </c>
      <c r="T1" s="446" t="s">
        <v>1630</v>
      </c>
      <c r="U1" s="446" t="s">
        <v>1631</v>
      </c>
      <c r="V1" s="446" t="s">
        <v>1632</v>
      </c>
      <c r="W1" s="446" t="s">
        <v>1633</v>
      </c>
    </row>
    <row r="2" spans="1:23" ht="18.75" x14ac:dyDescent="0.25">
      <c r="A2" s="250" t="s">
        <v>1346</v>
      </c>
      <c r="B2" s="261"/>
      <c r="C2" s="261"/>
      <c r="D2" s="261"/>
      <c r="E2" s="261"/>
      <c r="F2" s="261"/>
      <c r="G2" s="261"/>
      <c r="H2" s="261"/>
      <c r="K2" s="261"/>
      <c r="L2" s="261"/>
      <c r="M2" s="261"/>
      <c r="N2" s="261"/>
      <c r="O2" s="261"/>
      <c r="P2" s="261"/>
      <c r="Q2" s="261"/>
      <c r="R2" s="261"/>
      <c r="S2" s="261"/>
      <c r="T2" s="261"/>
      <c r="U2" s="261"/>
    </row>
    <row r="3" spans="1:23" x14ac:dyDescent="0.25">
      <c r="A3" s="896" t="s">
        <v>1396</v>
      </c>
      <c r="B3" s="896"/>
      <c r="C3" s="896"/>
      <c r="D3" s="896"/>
      <c r="E3" s="896"/>
      <c r="F3" s="896"/>
      <c r="G3" s="896"/>
      <c r="H3" s="896"/>
      <c r="I3" s="896"/>
      <c r="J3" s="896"/>
      <c r="K3" s="896"/>
      <c r="L3" s="896"/>
      <c r="M3" s="896"/>
      <c r="N3" s="896"/>
      <c r="O3" s="896"/>
      <c r="P3" s="896"/>
      <c r="Q3" s="896"/>
      <c r="R3" s="896"/>
      <c r="S3" s="896"/>
      <c r="T3" s="896"/>
      <c r="U3" s="896"/>
    </row>
    <row r="4" spans="1:23" s="321" customFormat="1" x14ac:dyDescent="0.25">
      <c r="A4" s="329" t="s">
        <v>1395</v>
      </c>
      <c r="B4" s="327"/>
      <c r="C4" s="327"/>
      <c r="D4" s="430"/>
      <c r="E4" s="327"/>
      <c r="F4" s="327"/>
      <c r="G4" s="327"/>
      <c r="H4" s="327"/>
      <c r="I4" s="327"/>
      <c r="J4" s="327"/>
      <c r="K4" s="327"/>
      <c r="L4" s="327"/>
      <c r="M4" s="327"/>
      <c r="N4" s="327"/>
      <c r="O4" s="327"/>
      <c r="P4" s="327"/>
      <c r="Q4" s="327"/>
      <c r="R4" s="327"/>
      <c r="S4" s="327"/>
      <c r="T4" s="327"/>
      <c r="U4" s="327"/>
    </row>
    <row r="5" spans="1:23" x14ac:dyDescent="0.25">
      <c r="A5" s="280" t="s">
        <v>1451</v>
      </c>
      <c r="B5" s="250"/>
      <c r="C5" s="250"/>
      <c r="D5" s="250"/>
      <c r="E5" s="250"/>
      <c r="F5" s="250"/>
      <c r="G5" s="250"/>
      <c r="H5" s="250"/>
      <c r="I5" s="250"/>
      <c r="J5" s="250"/>
      <c r="K5" s="250"/>
      <c r="L5" s="250"/>
      <c r="M5" s="250"/>
      <c r="N5" s="250"/>
      <c r="O5" s="250"/>
      <c r="P5" s="250"/>
      <c r="Q5" s="250"/>
      <c r="R5" s="250"/>
      <c r="S5" s="250"/>
      <c r="T5" s="250"/>
      <c r="U5" s="250"/>
    </row>
    <row r="6" spans="1:23" ht="15" customHeight="1" x14ac:dyDescent="0.25">
      <c r="A6" s="814" t="s">
        <v>96</v>
      </c>
      <c r="B6" s="813" t="s">
        <v>110</v>
      </c>
      <c r="C6" s="819" t="s">
        <v>1495</v>
      </c>
      <c r="D6" s="819" t="s">
        <v>1496</v>
      </c>
      <c r="E6" s="819" t="s">
        <v>86</v>
      </c>
      <c r="F6" s="819" t="s">
        <v>391</v>
      </c>
      <c r="G6" s="819" t="s">
        <v>87</v>
      </c>
      <c r="H6" s="805" t="s">
        <v>99</v>
      </c>
      <c r="I6" s="807"/>
      <c r="J6" s="807"/>
      <c r="K6" s="807"/>
      <c r="L6" s="807"/>
      <c r="M6" s="807"/>
      <c r="N6" s="807"/>
      <c r="O6" s="806"/>
      <c r="P6" s="808" t="s">
        <v>100</v>
      </c>
      <c r="Q6" s="809"/>
      <c r="R6" s="813" t="s">
        <v>102</v>
      </c>
      <c r="S6" s="813" t="s">
        <v>109</v>
      </c>
      <c r="T6" s="813" t="s">
        <v>108</v>
      </c>
      <c r="U6" s="816" t="s">
        <v>88</v>
      </c>
    </row>
    <row r="7" spans="1:23" ht="15" customHeight="1" x14ac:dyDescent="0.25">
      <c r="A7" s="814"/>
      <c r="B7" s="814"/>
      <c r="C7" s="820"/>
      <c r="D7" s="820"/>
      <c r="E7" s="820"/>
      <c r="F7" s="820"/>
      <c r="G7" s="820"/>
      <c r="H7" s="805" t="s">
        <v>103</v>
      </c>
      <c r="I7" s="806"/>
      <c r="J7" s="805" t="s">
        <v>104</v>
      </c>
      <c r="K7" s="806"/>
      <c r="L7" s="805" t="s">
        <v>105</v>
      </c>
      <c r="M7" s="806"/>
      <c r="N7" s="805" t="s">
        <v>106</v>
      </c>
      <c r="O7" s="806"/>
      <c r="P7" s="810"/>
      <c r="Q7" s="811"/>
      <c r="R7" s="814"/>
      <c r="S7" s="814"/>
      <c r="T7" s="814"/>
      <c r="U7" s="817"/>
    </row>
    <row r="8" spans="1:23" ht="25.5" x14ac:dyDescent="0.25">
      <c r="A8" s="815"/>
      <c r="B8" s="815"/>
      <c r="C8" s="821"/>
      <c r="D8" s="821"/>
      <c r="E8" s="821"/>
      <c r="F8" s="821"/>
      <c r="G8" s="821"/>
      <c r="H8" s="380" t="s">
        <v>107</v>
      </c>
      <c r="I8" s="380" t="s">
        <v>12</v>
      </c>
      <c r="J8" s="380" t="s">
        <v>107</v>
      </c>
      <c r="K8" s="380" t="s">
        <v>12</v>
      </c>
      <c r="L8" s="380" t="s">
        <v>107</v>
      </c>
      <c r="M8" s="380" t="s">
        <v>12</v>
      </c>
      <c r="N8" s="380" t="s">
        <v>107</v>
      </c>
      <c r="O8" s="380" t="s">
        <v>12</v>
      </c>
      <c r="P8" s="380" t="s">
        <v>107</v>
      </c>
      <c r="Q8" s="380" t="s">
        <v>12</v>
      </c>
      <c r="R8" s="815"/>
      <c r="S8" s="815"/>
      <c r="T8" s="815"/>
      <c r="U8" s="818"/>
    </row>
    <row r="9" spans="1:23" s="321" customFormat="1" ht="15.75" x14ac:dyDescent="0.25">
      <c r="A9" s="381"/>
      <c r="B9" s="382"/>
      <c r="C9" s="383"/>
      <c r="D9" s="383"/>
      <c r="E9" s="383"/>
      <c r="F9" s="384"/>
      <c r="G9" s="383"/>
      <c r="H9" s="385"/>
      <c r="I9" s="385"/>
      <c r="J9" s="385"/>
      <c r="K9" s="385"/>
      <c r="L9" s="385"/>
      <c r="M9" s="385"/>
      <c r="N9" s="385"/>
      <c r="O9" s="385"/>
      <c r="P9" s="385"/>
      <c r="Q9" s="385"/>
      <c r="R9" s="386"/>
      <c r="S9" s="386"/>
      <c r="T9" s="386"/>
      <c r="U9" s="387"/>
    </row>
    <row r="10" spans="1:23" ht="15.75" x14ac:dyDescent="0.25">
      <c r="A10" s="897" t="s">
        <v>1561</v>
      </c>
      <c r="B10" s="897" t="s">
        <v>1623</v>
      </c>
      <c r="C10" s="257"/>
      <c r="D10" s="431"/>
      <c r="E10" s="257"/>
      <c r="F10" s="257"/>
      <c r="G10" s="258"/>
      <c r="H10" s="258"/>
      <c r="I10" s="316"/>
      <c r="J10" s="258"/>
      <c r="K10" s="316"/>
      <c r="L10" s="258"/>
      <c r="M10" s="316"/>
      <c r="N10" s="258"/>
      <c r="O10" s="316"/>
      <c r="P10" s="346">
        <f>H10+J10+L10+N10</f>
        <v>0</v>
      </c>
      <c r="Q10" s="347">
        <f>I10+K10+M10+O10</f>
        <v>0</v>
      </c>
      <c r="R10" s="258"/>
      <c r="S10" s="258"/>
      <c r="T10" s="258"/>
      <c r="U10" s="258"/>
    </row>
    <row r="11" spans="1:23" ht="15.75" x14ac:dyDescent="0.25">
      <c r="A11" s="898"/>
      <c r="B11" s="898"/>
      <c r="C11" s="450"/>
      <c r="D11" s="431"/>
      <c r="E11" s="257"/>
      <c r="F11" s="257"/>
      <c r="G11" s="258"/>
      <c r="H11" s="258"/>
      <c r="I11" s="316"/>
      <c r="J11" s="258"/>
      <c r="K11" s="316"/>
      <c r="L11" s="258"/>
      <c r="M11" s="316"/>
      <c r="N11" s="258"/>
      <c r="O11" s="316"/>
      <c r="P11" s="346">
        <f t="shared" ref="P11:P35" si="0">H11+J11+L11+N11</f>
        <v>0</v>
      </c>
      <c r="Q11" s="347">
        <f t="shared" ref="Q11:Q35" si="1">I11+K11+M11+O11</f>
        <v>0</v>
      </c>
      <c r="R11" s="258"/>
      <c r="S11" s="258"/>
      <c r="T11" s="258"/>
      <c r="U11" s="258"/>
    </row>
    <row r="12" spans="1:23" ht="15.75" x14ac:dyDescent="0.25">
      <c r="A12" s="898"/>
      <c r="B12" s="898"/>
      <c r="C12" s="450"/>
      <c r="D12" s="431"/>
      <c r="E12" s="257"/>
      <c r="F12" s="257"/>
      <c r="G12" s="258"/>
      <c r="H12" s="258"/>
      <c r="I12" s="316"/>
      <c r="J12" s="258"/>
      <c r="K12" s="316"/>
      <c r="L12" s="258"/>
      <c r="M12" s="316"/>
      <c r="N12" s="258"/>
      <c r="O12" s="316"/>
      <c r="P12" s="346">
        <f t="shared" si="0"/>
        <v>0</v>
      </c>
      <c r="Q12" s="347">
        <f t="shared" si="1"/>
        <v>0</v>
      </c>
      <c r="R12" s="258"/>
      <c r="S12" s="258"/>
      <c r="T12" s="258"/>
      <c r="U12" s="258"/>
    </row>
    <row r="13" spans="1:23" ht="15.75" x14ac:dyDescent="0.25">
      <c r="A13" s="898"/>
      <c r="B13" s="898"/>
      <c r="C13" s="450"/>
      <c r="D13" s="431"/>
      <c r="E13" s="257"/>
      <c r="F13" s="257"/>
      <c r="G13" s="258"/>
      <c r="H13" s="258"/>
      <c r="I13" s="316"/>
      <c r="J13" s="258"/>
      <c r="K13" s="316"/>
      <c r="L13" s="258"/>
      <c r="M13" s="316"/>
      <c r="N13" s="258"/>
      <c r="O13" s="316"/>
      <c r="P13" s="346">
        <f t="shared" si="0"/>
        <v>0</v>
      </c>
      <c r="Q13" s="347">
        <f t="shared" si="1"/>
        <v>0</v>
      </c>
      <c r="R13" s="258"/>
      <c r="S13" s="258"/>
      <c r="T13" s="258"/>
      <c r="U13" s="258"/>
    </row>
    <row r="14" spans="1:23" ht="15.75" x14ac:dyDescent="0.25">
      <c r="A14" s="898"/>
      <c r="B14" s="898"/>
      <c r="C14" s="450"/>
      <c r="D14" s="431"/>
      <c r="E14" s="257"/>
      <c r="F14" s="257"/>
      <c r="G14" s="258"/>
      <c r="H14" s="258"/>
      <c r="I14" s="316"/>
      <c r="J14" s="258"/>
      <c r="K14" s="316"/>
      <c r="L14" s="258"/>
      <c r="M14" s="316"/>
      <c r="N14" s="258"/>
      <c r="O14" s="316"/>
      <c r="P14" s="346">
        <f t="shared" si="0"/>
        <v>0</v>
      </c>
      <c r="Q14" s="347">
        <f t="shared" si="1"/>
        <v>0</v>
      </c>
      <c r="R14" s="258"/>
      <c r="S14" s="258"/>
      <c r="T14" s="258"/>
      <c r="U14" s="258"/>
    </row>
    <row r="15" spans="1:23" ht="15.75" x14ac:dyDescent="0.25">
      <c r="A15" s="899"/>
      <c r="B15" s="899"/>
      <c r="C15" s="450"/>
      <c r="D15" s="431"/>
      <c r="E15" s="257"/>
      <c r="F15" s="257"/>
      <c r="G15" s="258"/>
      <c r="H15" s="258"/>
      <c r="I15" s="316"/>
      <c r="J15" s="258"/>
      <c r="K15" s="316"/>
      <c r="L15" s="258"/>
      <c r="M15" s="316"/>
      <c r="N15" s="258"/>
      <c r="O15" s="316"/>
      <c r="P15" s="346">
        <f t="shared" si="0"/>
        <v>0</v>
      </c>
      <c r="Q15" s="347">
        <f t="shared" si="1"/>
        <v>0</v>
      </c>
      <c r="R15" s="258"/>
      <c r="S15" s="258"/>
      <c r="T15" s="258"/>
      <c r="U15" s="317"/>
    </row>
    <row r="16" spans="1:23" ht="141.75" customHeight="1" x14ac:dyDescent="0.25">
      <c r="A16" s="897" t="s">
        <v>1562</v>
      </c>
      <c r="B16" s="897" t="s">
        <v>1624</v>
      </c>
      <c r="C16" s="463"/>
      <c r="D16" s="464"/>
      <c r="E16" s="464"/>
      <c r="F16" s="463"/>
      <c r="G16" s="258"/>
      <c r="H16" s="464"/>
      <c r="I16" s="464"/>
      <c r="J16" s="464"/>
      <c r="K16" s="464"/>
      <c r="L16" s="464"/>
      <c r="M16" s="464"/>
      <c r="N16" s="464"/>
      <c r="O16" s="464"/>
      <c r="P16" s="464"/>
      <c r="Q16" s="464"/>
      <c r="R16" s="464"/>
      <c r="S16" s="464"/>
      <c r="T16" s="464"/>
      <c r="U16" s="464"/>
    </row>
    <row r="17" spans="1:21" ht="15.75" x14ac:dyDescent="0.25">
      <c r="A17" s="898"/>
      <c r="B17" s="898"/>
      <c r="C17" s="257"/>
      <c r="D17" s="431"/>
      <c r="E17" s="257"/>
      <c r="F17" s="257"/>
      <c r="G17" s="258"/>
      <c r="H17" s="258"/>
      <c r="I17" s="316"/>
      <c r="J17" s="258"/>
      <c r="K17" s="316"/>
      <c r="L17" s="318"/>
      <c r="M17" s="316"/>
      <c r="N17" s="258"/>
      <c r="O17" s="316"/>
      <c r="P17" s="346">
        <f t="shared" si="0"/>
        <v>0</v>
      </c>
      <c r="Q17" s="347">
        <f t="shared" si="1"/>
        <v>0</v>
      </c>
      <c r="R17" s="258"/>
      <c r="S17" s="258"/>
      <c r="T17" s="258"/>
      <c r="U17" s="258"/>
    </row>
    <row r="18" spans="1:21" ht="15.75" x14ac:dyDescent="0.25">
      <c r="A18" s="898"/>
      <c r="B18" s="898"/>
      <c r="C18" s="257"/>
      <c r="D18" s="431"/>
      <c r="E18" s="257"/>
      <c r="F18" s="257"/>
      <c r="G18" s="258"/>
      <c r="H18" s="258"/>
      <c r="I18" s="316"/>
      <c r="J18" s="258"/>
      <c r="K18" s="316"/>
      <c r="L18" s="318"/>
      <c r="M18" s="316"/>
      <c r="N18" s="258"/>
      <c r="O18" s="316"/>
      <c r="P18" s="346">
        <f t="shared" si="0"/>
        <v>0</v>
      </c>
      <c r="Q18" s="347">
        <f t="shared" si="1"/>
        <v>0</v>
      </c>
      <c r="R18" s="258"/>
      <c r="S18" s="258"/>
      <c r="T18" s="258"/>
      <c r="U18" s="258"/>
    </row>
    <row r="19" spans="1:21" ht="15.75" x14ac:dyDescent="0.25">
      <c r="A19" s="898"/>
      <c r="B19" s="898"/>
      <c r="C19" s="257"/>
      <c r="D19" s="431"/>
      <c r="E19" s="257"/>
      <c r="F19" s="257"/>
      <c r="G19" s="258"/>
      <c r="H19" s="258"/>
      <c r="I19" s="316"/>
      <c r="J19" s="258"/>
      <c r="K19" s="316"/>
      <c r="L19" s="318"/>
      <c r="M19" s="316"/>
      <c r="N19" s="258"/>
      <c r="O19" s="316"/>
      <c r="P19" s="346">
        <f t="shared" si="0"/>
        <v>0</v>
      </c>
      <c r="Q19" s="347">
        <f t="shared" si="1"/>
        <v>0</v>
      </c>
      <c r="R19" s="258"/>
      <c r="S19" s="258"/>
      <c r="T19" s="258"/>
      <c r="U19" s="258"/>
    </row>
    <row r="20" spans="1:21" ht="15.75" x14ac:dyDescent="0.25">
      <c r="A20" s="898"/>
      <c r="B20" s="898"/>
      <c r="C20" s="257"/>
      <c r="D20" s="431"/>
      <c r="E20" s="257"/>
      <c r="F20" s="257"/>
      <c r="G20" s="258"/>
      <c r="H20" s="258"/>
      <c r="I20" s="316"/>
      <c r="J20" s="258"/>
      <c r="K20" s="316"/>
      <c r="L20" s="258"/>
      <c r="M20" s="316"/>
      <c r="N20" s="258"/>
      <c r="O20" s="316"/>
      <c r="P20" s="346">
        <f t="shared" si="0"/>
        <v>0</v>
      </c>
      <c r="Q20" s="347">
        <f t="shared" si="1"/>
        <v>0</v>
      </c>
      <c r="R20" s="258"/>
      <c r="S20" s="258"/>
      <c r="T20" s="258"/>
      <c r="U20" s="319"/>
    </row>
    <row r="21" spans="1:21" s="321" customFormat="1" ht="15.75" x14ac:dyDescent="0.25">
      <c r="A21" s="898"/>
      <c r="B21" s="898"/>
      <c r="C21" s="328"/>
      <c r="D21" s="431"/>
      <c r="E21" s="328"/>
      <c r="F21" s="328"/>
      <c r="G21" s="258"/>
      <c r="H21" s="258"/>
      <c r="I21" s="316"/>
      <c r="J21" s="258"/>
      <c r="K21" s="316"/>
      <c r="L21" s="258"/>
      <c r="M21" s="316"/>
      <c r="N21" s="258"/>
      <c r="O21" s="316"/>
      <c r="P21" s="346">
        <f t="shared" si="0"/>
        <v>0</v>
      </c>
      <c r="Q21" s="347">
        <f t="shared" si="1"/>
        <v>0</v>
      </c>
      <c r="R21" s="258"/>
      <c r="S21" s="258"/>
      <c r="T21" s="258"/>
      <c r="U21" s="319"/>
    </row>
    <row r="22" spans="1:21" s="321" customFormat="1" ht="15.75" x14ac:dyDescent="0.25">
      <c r="A22" s="898"/>
      <c r="B22" s="898"/>
      <c r="C22" s="328"/>
      <c r="D22" s="431"/>
      <c r="E22" s="328"/>
      <c r="F22" s="328"/>
      <c r="G22" s="258"/>
      <c r="H22" s="258"/>
      <c r="I22" s="316"/>
      <c r="J22" s="258"/>
      <c r="K22" s="316"/>
      <c r="L22" s="258"/>
      <c r="M22" s="316"/>
      <c r="N22" s="258"/>
      <c r="O22" s="316"/>
      <c r="P22" s="346">
        <f t="shared" si="0"/>
        <v>0</v>
      </c>
      <c r="Q22" s="347">
        <f t="shared" si="1"/>
        <v>0</v>
      </c>
      <c r="R22" s="258"/>
      <c r="S22" s="258"/>
      <c r="T22" s="258"/>
      <c r="U22" s="319"/>
    </row>
    <row r="23" spans="1:21" s="321" customFormat="1" ht="15.75" x14ac:dyDescent="0.25">
      <c r="A23" s="898"/>
      <c r="B23" s="898"/>
      <c r="C23" s="328"/>
      <c r="D23" s="431"/>
      <c r="E23" s="328"/>
      <c r="F23" s="328"/>
      <c r="G23" s="258"/>
      <c r="H23" s="258"/>
      <c r="I23" s="316"/>
      <c r="J23" s="258"/>
      <c r="K23" s="316"/>
      <c r="L23" s="258"/>
      <c r="M23" s="316"/>
      <c r="N23" s="258"/>
      <c r="O23" s="316"/>
      <c r="P23" s="346">
        <f t="shared" si="0"/>
        <v>0</v>
      </c>
      <c r="Q23" s="347">
        <f t="shared" si="1"/>
        <v>0</v>
      </c>
      <c r="R23" s="258"/>
      <c r="S23" s="258"/>
      <c r="T23" s="258"/>
      <c r="U23" s="319"/>
    </row>
    <row r="24" spans="1:21" s="321" customFormat="1" ht="15.75" x14ac:dyDescent="0.25">
      <c r="A24" s="898"/>
      <c r="B24" s="898"/>
      <c r="C24" s="328"/>
      <c r="D24" s="431"/>
      <c r="E24" s="328"/>
      <c r="F24" s="328"/>
      <c r="G24" s="258"/>
      <c r="H24" s="258"/>
      <c r="I24" s="316"/>
      <c r="J24" s="258"/>
      <c r="K24" s="316"/>
      <c r="L24" s="258"/>
      <c r="M24" s="316"/>
      <c r="N24" s="258"/>
      <c r="O24" s="316"/>
      <c r="P24" s="346">
        <f t="shared" si="0"/>
        <v>0</v>
      </c>
      <c r="Q24" s="347">
        <f t="shared" si="1"/>
        <v>0</v>
      </c>
      <c r="R24" s="258"/>
      <c r="S24" s="258"/>
      <c r="T24" s="258"/>
      <c r="U24" s="319"/>
    </row>
    <row r="25" spans="1:21" s="321" customFormat="1" ht="15.75" x14ac:dyDescent="0.25">
      <c r="A25" s="900" t="s">
        <v>1563</v>
      </c>
      <c r="B25" s="900" t="s">
        <v>1625</v>
      </c>
      <c r="C25" s="328"/>
      <c r="D25" s="431"/>
      <c r="E25" s="328"/>
      <c r="F25" s="328"/>
      <c r="G25" s="258"/>
      <c r="H25" s="258"/>
      <c r="I25" s="316"/>
      <c r="J25" s="258"/>
      <c r="K25" s="316"/>
      <c r="L25" s="258"/>
      <c r="M25" s="316"/>
      <c r="N25" s="258"/>
      <c r="O25" s="316"/>
      <c r="P25" s="346">
        <f t="shared" si="0"/>
        <v>0</v>
      </c>
      <c r="Q25" s="347">
        <f t="shared" si="1"/>
        <v>0</v>
      </c>
      <c r="R25" s="258"/>
      <c r="S25" s="258"/>
      <c r="T25" s="258"/>
      <c r="U25" s="319"/>
    </row>
    <row r="26" spans="1:21" s="321" customFormat="1" ht="15.75" x14ac:dyDescent="0.25">
      <c r="A26" s="900"/>
      <c r="B26" s="900"/>
      <c r="C26" s="328"/>
      <c r="D26" s="431"/>
      <c r="E26" s="328"/>
      <c r="F26" s="328"/>
      <c r="G26" s="258"/>
      <c r="H26" s="258"/>
      <c r="I26" s="316"/>
      <c r="J26" s="258"/>
      <c r="K26" s="316"/>
      <c r="L26" s="258"/>
      <c r="M26" s="316"/>
      <c r="N26" s="258"/>
      <c r="O26" s="316"/>
      <c r="P26" s="346">
        <f t="shared" si="0"/>
        <v>0</v>
      </c>
      <c r="Q26" s="347">
        <f t="shared" si="1"/>
        <v>0</v>
      </c>
      <c r="R26" s="258"/>
      <c r="S26" s="258"/>
      <c r="T26" s="258"/>
      <c r="U26" s="319"/>
    </row>
    <row r="27" spans="1:21" s="321" customFormat="1" ht="15.75" x14ac:dyDescent="0.25">
      <c r="A27" s="900"/>
      <c r="B27" s="900"/>
      <c r="C27" s="328"/>
      <c r="D27" s="431"/>
      <c r="E27" s="328"/>
      <c r="F27" s="328"/>
      <c r="G27" s="258"/>
      <c r="H27" s="258"/>
      <c r="I27" s="316"/>
      <c r="J27" s="258"/>
      <c r="K27" s="316"/>
      <c r="L27" s="258"/>
      <c r="M27" s="316"/>
      <c r="N27" s="258"/>
      <c r="O27" s="316"/>
      <c r="P27" s="346">
        <f t="shared" si="0"/>
        <v>0</v>
      </c>
      <c r="Q27" s="347">
        <f t="shared" si="1"/>
        <v>0</v>
      </c>
      <c r="R27" s="258"/>
      <c r="S27" s="258"/>
      <c r="T27" s="258"/>
      <c r="U27" s="319"/>
    </row>
    <row r="28" spans="1:21" s="321" customFormat="1" ht="15.75" x14ac:dyDescent="0.25">
      <c r="A28" s="900"/>
      <c r="B28" s="900"/>
      <c r="C28" s="328"/>
      <c r="D28" s="431"/>
      <c r="E28" s="328"/>
      <c r="F28" s="328"/>
      <c r="G28" s="258"/>
      <c r="H28" s="258"/>
      <c r="I28" s="316"/>
      <c r="J28" s="258"/>
      <c r="K28" s="316"/>
      <c r="L28" s="258"/>
      <c r="M28" s="316"/>
      <c r="N28" s="258"/>
      <c r="O28" s="316"/>
      <c r="P28" s="346">
        <f t="shared" si="0"/>
        <v>0</v>
      </c>
      <c r="Q28" s="347">
        <f t="shared" si="1"/>
        <v>0</v>
      </c>
      <c r="R28" s="258"/>
      <c r="S28" s="258"/>
      <c r="T28" s="258"/>
      <c r="U28" s="319"/>
    </row>
    <row r="29" spans="1:21" s="321" customFormat="1" ht="15.75" x14ac:dyDescent="0.25">
      <c r="A29" s="900"/>
      <c r="B29" s="900"/>
      <c r="C29" s="328"/>
      <c r="D29" s="431"/>
      <c r="E29" s="328"/>
      <c r="F29" s="328"/>
      <c r="G29" s="258"/>
      <c r="H29" s="258"/>
      <c r="I29" s="316"/>
      <c r="J29" s="258"/>
      <c r="K29" s="316"/>
      <c r="L29" s="258"/>
      <c r="M29" s="316"/>
      <c r="N29" s="258"/>
      <c r="O29" s="316"/>
      <c r="P29" s="346">
        <f t="shared" si="0"/>
        <v>0</v>
      </c>
      <c r="Q29" s="347">
        <f t="shared" si="1"/>
        <v>0</v>
      </c>
      <c r="R29" s="258"/>
      <c r="S29" s="258"/>
      <c r="T29" s="258"/>
      <c r="U29" s="319"/>
    </row>
    <row r="30" spans="1:21" s="321" customFormat="1" ht="15.75" x14ac:dyDescent="0.25">
      <c r="A30" s="900"/>
      <c r="B30" s="900"/>
      <c r="C30" s="328"/>
      <c r="D30" s="431"/>
      <c r="E30" s="328"/>
      <c r="F30" s="328"/>
      <c r="G30" s="258"/>
      <c r="H30" s="258"/>
      <c r="I30" s="316"/>
      <c r="J30" s="258"/>
      <c r="K30" s="316"/>
      <c r="L30" s="258"/>
      <c r="M30" s="316"/>
      <c r="N30" s="258"/>
      <c r="O30" s="316"/>
      <c r="P30" s="346">
        <f t="shared" si="0"/>
        <v>0</v>
      </c>
      <c r="Q30" s="347">
        <f t="shared" si="1"/>
        <v>0</v>
      </c>
      <c r="R30" s="258"/>
      <c r="S30" s="258"/>
      <c r="T30" s="258"/>
      <c r="U30" s="319"/>
    </row>
    <row r="31" spans="1:21" s="321" customFormat="1" ht="15.75" x14ac:dyDescent="0.25">
      <c r="A31" s="900"/>
      <c r="B31" s="900"/>
      <c r="C31" s="328"/>
      <c r="D31" s="431"/>
      <c r="E31" s="328"/>
      <c r="F31" s="328"/>
      <c r="G31" s="258"/>
      <c r="H31" s="258"/>
      <c r="I31" s="316"/>
      <c r="J31" s="258"/>
      <c r="K31" s="316"/>
      <c r="L31" s="258"/>
      <c r="M31" s="316"/>
      <c r="N31" s="258"/>
      <c r="O31" s="316"/>
      <c r="P31" s="346">
        <f t="shared" si="0"/>
        <v>0</v>
      </c>
      <c r="Q31" s="347">
        <f t="shared" si="1"/>
        <v>0</v>
      </c>
      <c r="R31" s="258"/>
      <c r="S31" s="258"/>
      <c r="T31" s="258"/>
      <c r="U31" s="319"/>
    </row>
    <row r="32" spans="1:21" s="321" customFormat="1" ht="15.75" x14ac:dyDescent="0.25">
      <c r="A32" s="900"/>
      <c r="B32" s="900"/>
      <c r="C32" s="328"/>
      <c r="D32" s="431"/>
      <c r="E32" s="328"/>
      <c r="F32" s="328"/>
      <c r="G32" s="258"/>
      <c r="H32" s="258"/>
      <c r="I32" s="316"/>
      <c r="J32" s="258"/>
      <c r="K32" s="316"/>
      <c r="L32" s="258"/>
      <c r="M32" s="316"/>
      <c r="N32" s="258"/>
      <c r="O32" s="316"/>
      <c r="P32" s="346">
        <f t="shared" si="0"/>
        <v>0</v>
      </c>
      <c r="Q32" s="347">
        <f t="shared" si="1"/>
        <v>0</v>
      </c>
      <c r="R32" s="258"/>
      <c r="S32" s="258"/>
      <c r="T32" s="258"/>
      <c r="U32" s="319"/>
    </row>
    <row r="33" spans="1:21" s="321" customFormat="1" ht="15.75" x14ac:dyDescent="0.25">
      <c r="A33" s="900"/>
      <c r="B33" s="900"/>
      <c r="C33" s="328"/>
      <c r="D33" s="431"/>
      <c r="E33" s="328"/>
      <c r="F33" s="328"/>
      <c r="G33" s="258"/>
      <c r="H33" s="258"/>
      <c r="I33" s="316"/>
      <c r="J33" s="258"/>
      <c r="K33" s="316"/>
      <c r="L33" s="258"/>
      <c r="M33" s="316"/>
      <c r="N33" s="258"/>
      <c r="O33" s="316"/>
      <c r="P33" s="346">
        <f t="shared" si="0"/>
        <v>0</v>
      </c>
      <c r="Q33" s="347">
        <f t="shared" si="1"/>
        <v>0</v>
      </c>
      <c r="R33" s="258"/>
      <c r="S33" s="258"/>
      <c r="T33" s="258"/>
      <c r="U33" s="319"/>
    </row>
    <row r="34" spans="1:21" s="321" customFormat="1" ht="15.75" x14ac:dyDescent="0.25">
      <c r="A34" s="900"/>
      <c r="B34" s="900"/>
      <c r="C34" s="328"/>
      <c r="D34" s="431"/>
      <c r="E34" s="328"/>
      <c r="F34" s="328"/>
      <c r="G34" s="258"/>
      <c r="H34" s="258"/>
      <c r="I34" s="316"/>
      <c r="J34" s="258"/>
      <c r="K34" s="316"/>
      <c r="L34" s="258"/>
      <c r="M34" s="316"/>
      <c r="N34" s="258"/>
      <c r="O34" s="316"/>
      <c r="P34" s="346">
        <f t="shared" si="0"/>
        <v>0</v>
      </c>
      <c r="Q34" s="347">
        <f t="shared" si="1"/>
        <v>0</v>
      </c>
      <c r="R34" s="258"/>
      <c r="S34" s="258"/>
      <c r="T34" s="258"/>
      <c r="U34" s="319"/>
    </row>
    <row r="35" spans="1:21" ht="15.75" x14ac:dyDescent="0.25">
      <c r="A35" s="900"/>
      <c r="B35" s="900"/>
      <c r="C35" s="257"/>
      <c r="D35" s="431"/>
      <c r="E35" s="257"/>
      <c r="F35" s="257"/>
      <c r="G35" s="258"/>
      <c r="H35" s="258"/>
      <c r="I35" s="316"/>
      <c r="J35" s="258"/>
      <c r="K35" s="316"/>
      <c r="L35" s="258"/>
      <c r="M35" s="316"/>
      <c r="N35" s="258"/>
      <c r="O35" s="316"/>
      <c r="P35" s="346">
        <f t="shared" si="0"/>
        <v>0</v>
      </c>
      <c r="Q35" s="347">
        <f t="shared" si="1"/>
        <v>0</v>
      </c>
      <c r="R35" s="258"/>
      <c r="S35" s="258"/>
      <c r="T35" s="258"/>
      <c r="U35" s="258"/>
    </row>
    <row r="36" spans="1:21" ht="15.75" x14ac:dyDescent="0.25">
      <c r="A36" s="265"/>
      <c r="B36" s="266"/>
      <c r="C36" s="265" t="s">
        <v>1477</v>
      </c>
      <c r="D36" s="266"/>
      <c r="E36" s="266"/>
      <c r="F36" s="266"/>
      <c r="G36" s="267"/>
      <c r="H36" s="259">
        <f t="shared" ref="H36:Q36" si="2">SUM(H10:H35)</f>
        <v>0</v>
      </c>
      <c r="I36" s="260">
        <f t="shared" si="2"/>
        <v>0</v>
      </c>
      <c r="J36" s="259">
        <f t="shared" si="2"/>
        <v>0</v>
      </c>
      <c r="K36" s="260">
        <f t="shared" si="2"/>
        <v>0</v>
      </c>
      <c r="L36" s="259">
        <f t="shared" si="2"/>
        <v>0</v>
      </c>
      <c r="M36" s="260">
        <f t="shared" si="2"/>
        <v>0</v>
      </c>
      <c r="N36" s="259">
        <f t="shared" si="2"/>
        <v>0</v>
      </c>
      <c r="O36" s="260">
        <f t="shared" si="2"/>
        <v>0</v>
      </c>
      <c r="P36" s="260">
        <f t="shared" si="2"/>
        <v>0</v>
      </c>
      <c r="Q36" s="260">
        <f t="shared" si="2"/>
        <v>0</v>
      </c>
      <c r="R36" s="245"/>
      <c r="S36" s="245"/>
      <c r="T36" s="245"/>
      <c r="U36" s="245"/>
    </row>
    <row r="39" spans="1:21" x14ac:dyDescent="0.25">
      <c r="C39" s="404"/>
    </row>
    <row r="40" spans="1:21" x14ac:dyDescent="0.25">
      <c r="C40" s="404"/>
    </row>
    <row r="41" spans="1:21" x14ac:dyDescent="0.25">
      <c r="C41" s="404"/>
    </row>
    <row r="42" spans="1:21" x14ac:dyDescent="0.25">
      <c r="C42" s="404"/>
      <c r="I42"/>
      <c r="K42"/>
      <c r="M42"/>
      <c r="O42"/>
      <c r="Q42"/>
    </row>
    <row r="43" spans="1:21" x14ac:dyDescent="0.25">
      <c r="C43" s="404"/>
      <c r="I43"/>
      <c r="K43"/>
      <c r="M43"/>
      <c r="O43"/>
      <c r="Q43"/>
    </row>
    <row r="44" spans="1:21" x14ac:dyDescent="0.25">
      <c r="C44" s="404"/>
      <c r="I44"/>
      <c r="K44"/>
      <c r="M44"/>
      <c r="O44"/>
      <c r="Q44"/>
    </row>
    <row r="45" spans="1:21" x14ac:dyDescent="0.25">
      <c r="C45" s="404"/>
      <c r="I45"/>
      <c r="K45"/>
      <c r="M45"/>
      <c r="O45"/>
      <c r="Q45"/>
    </row>
    <row r="46" spans="1:21" x14ac:dyDescent="0.25">
      <c r="C46" s="404"/>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11">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16"/>
    <dataValidation allowBlank="1" showInputMessage="1" showErrorMessage="1" promptTitle="INDICADORES DE RESULTADOS" prompt="Medidas o variables para verificar el cumplimiento de cada paso._x000a_" sqref="E6:E9 E16"/>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S16"/>
    <dataValidation allowBlank="1" showInputMessage="1" showErrorMessage="1" promptTitle="JUSTIFICACIÓN" prompt="Es aquella en que se explica de forma convincente el motivo por el que y para que se va realizar dicha actividad, que beneficio va traer a la institución." sqref="R6:R9 R16"/>
    <dataValidation type="list" allowBlank="1" showInputMessage="1" showErrorMessage="1" sqref="C25:C35">
      <formula1>$S$1:$W$1</formula1>
    </dataValidation>
    <dataValidation type="list" allowBlank="1" showInputMessage="1" showErrorMessage="1" sqref="C10:C15">
      <formula1>$P$1</formula1>
    </dataValidation>
    <dataValidation type="list" allowBlank="1" showInputMessage="1" showErrorMessage="1" sqref="C16:C24">
      <formula1>$Q$1:$R$1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topLeftCell="D1" zoomScale="110" zoomScaleNormal="110" workbookViewId="0">
      <pane ySplit="6" topLeftCell="A7" activePane="bottomLeft" state="frozen"/>
      <selection activeCell="A7" sqref="A7"/>
      <selection pane="bottomLeft" activeCell="J43" sqref="J43"/>
    </sheetView>
  </sheetViews>
  <sheetFormatPr baseColWidth="10" defaultColWidth="11.42578125" defaultRowHeight="15" x14ac:dyDescent="0.25"/>
  <cols>
    <col min="1" max="1" width="25.42578125" style="321" customWidth="1"/>
    <col min="2" max="2" width="24.28515625" style="321" customWidth="1"/>
    <col min="3" max="3" width="27.42578125" style="321" customWidth="1"/>
    <col min="4" max="4" width="27.42578125" style="404" customWidth="1"/>
    <col min="5" max="7" width="27.42578125" style="321" customWidth="1"/>
    <col min="8" max="8" width="20.42578125" style="321" customWidth="1"/>
    <col min="9" max="9" width="13.7109375" style="228" bestFit="1" customWidth="1"/>
    <col min="10" max="10" width="18.28515625" style="321" customWidth="1"/>
    <col min="11" max="11" width="13.7109375" style="228" customWidth="1"/>
    <col min="12" max="12" width="17" style="321" customWidth="1"/>
    <col min="13" max="13" width="13.7109375" style="228" bestFit="1" customWidth="1"/>
    <col min="14" max="14" width="16.5703125" style="321" customWidth="1"/>
    <col min="15" max="15" width="13.7109375" style="228" bestFit="1" customWidth="1"/>
    <col min="16" max="16" width="20.85546875" style="321" customWidth="1"/>
    <col min="17" max="17" width="15.42578125" style="228" customWidth="1"/>
    <col min="18" max="18" width="19" style="321" customWidth="1"/>
    <col min="19" max="19" width="18.42578125" style="321" customWidth="1"/>
    <col min="20" max="20" width="18.85546875" style="321" customWidth="1"/>
    <col min="21" max="21" width="21.28515625" style="321" customWidth="1"/>
    <col min="22" max="16384" width="11.42578125" style="321"/>
  </cols>
  <sheetData>
    <row r="1" spans="1:32" ht="18" x14ac:dyDescent="0.25">
      <c r="A1" s="639"/>
      <c r="B1" s="626"/>
      <c r="C1" s="626"/>
      <c r="D1" s="626"/>
      <c r="E1" s="626"/>
      <c r="F1" s="626"/>
      <c r="G1" s="626"/>
      <c r="H1" s="626" t="s">
        <v>1444</v>
      </c>
      <c r="I1" s="641"/>
      <c r="J1" s="639"/>
      <c r="K1" s="626"/>
      <c r="L1" s="626"/>
      <c r="M1" s="640" t="s">
        <v>1504</v>
      </c>
      <c r="N1" s="640" t="s">
        <v>1505</v>
      </c>
      <c r="O1" s="640" t="s">
        <v>1506</v>
      </c>
      <c r="P1" s="640" t="s">
        <v>1507</v>
      </c>
      <c r="Q1" s="640" t="s">
        <v>1508</v>
      </c>
      <c r="R1" s="640" t="s">
        <v>1509</v>
      </c>
      <c r="S1" s="640" t="s">
        <v>1510</v>
      </c>
      <c r="T1" s="640" t="s">
        <v>1511</v>
      </c>
      <c r="U1" s="640" t="s">
        <v>1512</v>
      </c>
      <c r="V1" s="448" t="s">
        <v>1513</v>
      </c>
      <c r="W1" s="446" t="s">
        <v>1514</v>
      </c>
      <c r="X1" s="446" t="s">
        <v>1515</v>
      </c>
      <c r="Y1" s="446" t="s">
        <v>1516</v>
      </c>
      <c r="Z1" s="446" t="s">
        <v>1517</v>
      </c>
      <c r="AA1" s="446" t="s">
        <v>1518</v>
      </c>
      <c r="AB1" s="446" t="s">
        <v>1519</v>
      </c>
      <c r="AC1" s="446" t="s">
        <v>1520</v>
      </c>
      <c r="AD1" s="446" t="s">
        <v>1521</v>
      </c>
      <c r="AE1" s="446" t="s">
        <v>1522</v>
      </c>
      <c r="AF1" s="446" t="s">
        <v>1523</v>
      </c>
    </row>
    <row r="2" spans="1:32" ht="18" x14ac:dyDescent="0.25">
      <c r="A2" s="646" t="s">
        <v>1346</v>
      </c>
      <c r="B2" s="626"/>
      <c r="C2" s="626"/>
      <c r="D2" s="626"/>
      <c r="E2" s="626"/>
      <c r="F2" s="626"/>
      <c r="G2" s="626"/>
      <c r="H2" s="626"/>
      <c r="I2" s="641"/>
      <c r="J2" s="639"/>
      <c r="K2" s="626"/>
      <c r="L2" s="626"/>
      <c r="M2" s="626"/>
      <c r="N2" s="626"/>
      <c r="O2" s="626"/>
      <c r="P2" s="626"/>
      <c r="Q2" s="626"/>
      <c r="R2" s="626"/>
      <c r="S2" s="626"/>
      <c r="T2" s="626"/>
      <c r="U2" s="626"/>
    </row>
    <row r="3" spans="1:32" x14ac:dyDescent="0.25">
      <c r="A3" s="905" t="s">
        <v>1443</v>
      </c>
      <c r="B3" s="905"/>
      <c r="C3" s="905"/>
      <c r="D3" s="905"/>
      <c r="E3" s="905"/>
      <c r="F3" s="905"/>
      <c r="G3" s="905"/>
      <c r="H3" s="905"/>
      <c r="I3" s="905"/>
      <c r="J3" s="905"/>
      <c r="K3" s="905"/>
      <c r="L3" s="905"/>
      <c r="M3" s="905"/>
      <c r="N3" s="905"/>
      <c r="O3" s="905"/>
      <c r="P3" s="905"/>
      <c r="Q3" s="905"/>
      <c r="R3" s="905"/>
      <c r="S3" s="905"/>
      <c r="T3" s="905"/>
      <c r="U3" s="905"/>
    </row>
    <row r="4" spans="1:32" ht="15" customHeight="1" x14ac:dyDescent="0.25">
      <c r="A4" s="854" t="s">
        <v>96</v>
      </c>
      <c r="B4" s="853" t="s">
        <v>110</v>
      </c>
      <c r="C4" s="861" t="s">
        <v>1495</v>
      </c>
      <c r="D4" s="861" t="s">
        <v>1496</v>
      </c>
      <c r="E4" s="861" t="s">
        <v>86</v>
      </c>
      <c r="F4" s="861" t="s">
        <v>391</v>
      </c>
      <c r="G4" s="861" t="s">
        <v>87</v>
      </c>
      <c r="H4" s="864" t="s">
        <v>99</v>
      </c>
      <c r="I4" s="865"/>
      <c r="J4" s="865"/>
      <c r="K4" s="865"/>
      <c r="L4" s="865"/>
      <c r="M4" s="865"/>
      <c r="N4" s="865"/>
      <c r="O4" s="866"/>
      <c r="P4" s="849" t="s">
        <v>100</v>
      </c>
      <c r="Q4" s="850"/>
      <c r="R4" s="853" t="s">
        <v>102</v>
      </c>
      <c r="S4" s="853" t="s">
        <v>109</v>
      </c>
      <c r="T4" s="853" t="s">
        <v>108</v>
      </c>
      <c r="U4" s="846" t="s">
        <v>88</v>
      </c>
    </row>
    <row r="5" spans="1:32" ht="15" customHeight="1" x14ac:dyDescent="0.25">
      <c r="A5" s="854"/>
      <c r="B5" s="854"/>
      <c r="C5" s="862"/>
      <c r="D5" s="862"/>
      <c r="E5" s="862"/>
      <c r="F5" s="862"/>
      <c r="G5" s="862"/>
      <c r="H5" s="864" t="s">
        <v>103</v>
      </c>
      <c r="I5" s="866"/>
      <c r="J5" s="864" t="s">
        <v>104</v>
      </c>
      <c r="K5" s="866"/>
      <c r="L5" s="864" t="s">
        <v>105</v>
      </c>
      <c r="M5" s="866"/>
      <c r="N5" s="864" t="s">
        <v>106</v>
      </c>
      <c r="O5" s="866"/>
      <c r="P5" s="851"/>
      <c r="Q5" s="852"/>
      <c r="R5" s="854"/>
      <c r="S5" s="854"/>
      <c r="T5" s="854"/>
      <c r="U5" s="847"/>
    </row>
    <row r="6" spans="1:32" ht="25.5" x14ac:dyDescent="0.25">
      <c r="A6" s="855"/>
      <c r="B6" s="855"/>
      <c r="C6" s="863"/>
      <c r="D6" s="863"/>
      <c r="E6" s="863"/>
      <c r="F6" s="863"/>
      <c r="G6" s="863"/>
      <c r="H6" s="629" t="s">
        <v>107</v>
      </c>
      <c r="I6" s="629" t="s">
        <v>12</v>
      </c>
      <c r="J6" s="629" t="s">
        <v>107</v>
      </c>
      <c r="K6" s="629" t="s">
        <v>12</v>
      </c>
      <c r="L6" s="629" t="s">
        <v>107</v>
      </c>
      <c r="M6" s="629" t="s">
        <v>12</v>
      </c>
      <c r="N6" s="629" t="s">
        <v>107</v>
      </c>
      <c r="O6" s="629" t="s">
        <v>12</v>
      </c>
      <c r="P6" s="629" t="s">
        <v>107</v>
      </c>
      <c r="Q6" s="629" t="s">
        <v>12</v>
      </c>
      <c r="R6" s="855"/>
      <c r="S6" s="855"/>
      <c r="T6" s="855"/>
      <c r="U6" s="848"/>
    </row>
    <row r="7" spans="1:32" ht="15.75" x14ac:dyDescent="0.25">
      <c r="A7" s="638"/>
      <c r="B7" s="630"/>
      <c r="C7" s="631"/>
      <c r="D7" s="631"/>
      <c r="E7" s="631"/>
      <c r="F7" s="632"/>
      <c r="G7" s="631"/>
      <c r="H7" s="633"/>
      <c r="I7" s="633"/>
      <c r="J7" s="633"/>
      <c r="K7" s="633"/>
      <c r="L7" s="633"/>
      <c r="M7" s="633"/>
      <c r="N7" s="633"/>
      <c r="O7" s="633"/>
      <c r="P7" s="633"/>
      <c r="Q7" s="633"/>
      <c r="R7" s="634"/>
      <c r="S7" s="634"/>
      <c r="T7" s="634"/>
      <c r="U7" s="635"/>
    </row>
    <row r="8" spans="1:32" ht="15.75" hidden="1" customHeight="1" x14ac:dyDescent="0.25">
      <c r="A8" s="828" t="s">
        <v>1437</v>
      </c>
      <c r="B8" s="901" t="s">
        <v>1435</v>
      </c>
      <c r="C8" s="625"/>
      <c r="D8" s="625"/>
      <c r="E8" s="625"/>
      <c r="F8" s="625"/>
      <c r="G8" s="550"/>
      <c r="H8" s="550"/>
      <c r="I8" s="535"/>
      <c r="J8" s="550"/>
      <c r="K8" s="535"/>
      <c r="L8" s="550"/>
      <c r="M8" s="535"/>
      <c r="N8" s="550"/>
      <c r="O8" s="535"/>
      <c r="P8" s="665">
        <f t="shared" ref="P8:P22" si="0">H8+J8+L8+N8</f>
        <v>0</v>
      </c>
      <c r="Q8" s="528">
        <f t="shared" ref="Q8:Q22" si="1">I8+K8+M8+O8</f>
        <v>0</v>
      </c>
      <c r="R8" s="550"/>
      <c r="S8" s="550"/>
      <c r="T8" s="550"/>
      <c r="U8" s="550"/>
    </row>
    <row r="9" spans="1:32" ht="15.75" hidden="1" customHeight="1" x14ac:dyDescent="0.25">
      <c r="A9" s="829"/>
      <c r="B9" s="901"/>
      <c r="C9" s="625"/>
      <c r="D9" s="625"/>
      <c r="E9" s="625"/>
      <c r="F9" s="625"/>
      <c r="G9" s="550"/>
      <c r="H9" s="550"/>
      <c r="I9" s="535"/>
      <c r="J9" s="550"/>
      <c r="K9" s="535"/>
      <c r="L9" s="550"/>
      <c r="M9" s="535"/>
      <c r="N9" s="550"/>
      <c r="O9" s="535"/>
      <c r="P9" s="665">
        <f t="shared" si="0"/>
        <v>0</v>
      </c>
      <c r="Q9" s="528">
        <f t="shared" si="1"/>
        <v>0</v>
      </c>
      <c r="R9" s="550"/>
      <c r="S9" s="550"/>
      <c r="T9" s="550"/>
      <c r="U9" s="550"/>
    </row>
    <row r="10" spans="1:32" ht="15.75" hidden="1" customHeight="1" x14ac:dyDescent="0.25">
      <c r="A10" s="829"/>
      <c r="B10" s="901"/>
      <c r="C10" s="625"/>
      <c r="D10" s="625"/>
      <c r="E10" s="625"/>
      <c r="F10" s="625"/>
      <c r="G10" s="550"/>
      <c r="H10" s="550"/>
      <c r="I10" s="535"/>
      <c r="J10" s="550"/>
      <c r="K10" s="535"/>
      <c r="L10" s="550"/>
      <c r="M10" s="535"/>
      <c r="N10" s="550"/>
      <c r="O10" s="535"/>
      <c r="P10" s="665">
        <f t="shared" si="0"/>
        <v>0</v>
      </c>
      <c r="Q10" s="528">
        <f t="shared" si="1"/>
        <v>0</v>
      </c>
      <c r="R10" s="550"/>
      <c r="S10" s="550"/>
      <c r="T10" s="550"/>
      <c r="U10" s="550"/>
    </row>
    <row r="11" spans="1:32" ht="15.75" hidden="1" customHeight="1" x14ac:dyDescent="0.25">
      <c r="A11" s="829"/>
      <c r="B11" s="901"/>
      <c r="C11" s="625"/>
      <c r="D11" s="625"/>
      <c r="E11" s="625"/>
      <c r="F11" s="625"/>
      <c r="G11" s="550"/>
      <c r="H11" s="550"/>
      <c r="I11" s="535"/>
      <c r="J11" s="550"/>
      <c r="K11" s="535"/>
      <c r="L11" s="550"/>
      <c r="M11" s="535"/>
      <c r="N11" s="550"/>
      <c r="O11" s="535"/>
      <c r="P11" s="665">
        <f t="shared" si="0"/>
        <v>0</v>
      </c>
      <c r="Q11" s="528">
        <f t="shared" si="1"/>
        <v>0</v>
      </c>
      <c r="R11" s="550"/>
      <c r="S11" s="550"/>
      <c r="T11" s="550"/>
      <c r="U11" s="550"/>
    </row>
    <row r="12" spans="1:32" ht="15.75" hidden="1" customHeight="1" x14ac:dyDescent="0.25">
      <c r="A12" s="829"/>
      <c r="B12" s="901"/>
      <c r="C12" s="625"/>
      <c r="D12" s="625"/>
      <c r="E12" s="625"/>
      <c r="F12" s="625"/>
      <c r="G12" s="550"/>
      <c r="H12" s="550"/>
      <c r="I12" s="535"/>
      <c r="J12" s="550"/>
      <c r="K12" s="535"/>
      <c r="L12" s="550"/>
      <c r="M12" s="535"/>
      <c r="N12" s="550"/>
      <c r="O12" s="535"/>
      <c r="P12" s="665">
        <f t="shared" si="0"/>
        <v>0</v>
      </c>
      <c r="Q12" s="528">
        <f t="shared" si="1"/>
        <v>0</v>
      </c>
      <c r="R12" s="550"/>
      <c r="S12" s="550"/>
      <c r="T12" s="550"/>
      <c r="U12" s="550"/>
    </row>
    <row r="13" spans="1:32" ht="15.75" hidden="1" customHeight="1" x14ac:dyDescent="0.25">
      <c r="A13" s="829"/>
      <c r="B13" s="901" t="s">
        <v>1442</v>
      </c>
      <c r="C13" s="625"/>
      <c r="D13" s="625"/>
      <c r="E13" s="625"/>
      <c r="F13" s="625"/>
      <c r="G13" s="550"/>
      <c r="H13" s="550"/>
      <c r="I13" s="535"/>
      <c r="J13" s="550"/>
      <c r="K13" s="535"/>
      <c r="L13" s="550"/>
      <c r="M13" s="535"/>
      <c r="N13" s="550"/>
      <c r="O13" s="535"/>
      <c r="P13" s="665">
        <f t="shared" si="0"/>
        <v>0</v>
      </c>
      <c r="Q13" s="528">
        <f t="shared" si="1"/>
        <v>0</v>
      </c>
      <c r="R13" s="550"/>
      <c r="S13" s="550"/>
      <c r="T13" s="550"/>
      <c r="U13" s="550"/>
    </row>
    <row r="14" spans="1:32" ht="15.75" hidden="1" customHeight="1" x14ac:dyDescent="0.25">
      <c r="A14" s="829"/>
      <c r="B14" s="901"/>
      <c r="C14" s="625"/>
      <c r="D14" s="625"/>
      <c r="E14" s="625"/>
      <c r="F14" s="625"/>
      <c r="G14" s="550"/>
      <c r="H14" s="550"/>
      <c r="I14" s="535"/>
      <c r="J14" s="550"/>
      <c r="K14" s="535"/>
      <c r="L14" s="550"/>
      <c r="M14" s="535"/>
      <c r="N14" s="550"/>
      <c r="O14" s="535"/>
      <c r="P14" s="665">
        <f t="shared" si="0"/>
        <v>0</v>
      </c>
      <c r="Q14" s="528">
        <f t="shared" si="1"/>
        <v>0</v>
      </c>
      <c r="R14" s="550"/>
      <c r="S14" s="550"/>
      <c r="T14" s="550"/>
      <c r="U14" s="550"/>
    </row>
    <row r="15" spans="1:32" ht="15.75" hidden="1" customHeight="1" x14ac:dyDescent="0.25">
      <c r="A15" s="829"/>
      <c r="B15" s="901"/>
      <c r="C15" s="625"/>
      <c r="D15" s="625"/>
      <c r="E15" s="625"/>
      <c r="F15" s="625"/>
      <c r="G15" s="550"/>
      <c r="H15" s="550"/>
      <c r="I15" s="535"/>
      <c r="J15" s="550"/>
      <c r="K15" s="535"/>
      <c r="L15" s="550"/>
      <c r="M15" s="535"/>
      <c r="N15" s="550"/>
      <c r="O15" s="535"/>
      <c r="P15" s="665">
        <f t="shared" si="0"/>
        <v>0</v>
      </c>
      <c r="Q15" s="528">
        <f t="shared" si="1"/>
        <v>0</v>
      </c>
      <c r="R15" s="550"/>
      <c r="S15" s="550"/>
      <c r="T15" s="550"/>
      <c r="U15" s="550"/>
    </row>
    <row r="16" spans="1:32" ht="15.75" hidden="1" customHeight="1" x14ac:dyDescent="0.25">
      <c r="A16" s="829"/>
      <c r="B16" s="901"/>
      <c r="C16" s="625"/>
      <c r="D16" s="625"/>
      <c r="E16" s="625"/>
      <c r="F16" s="625"/>
      <c r="G16" s="550"/>
      <c r="H16" s="550"/>
      <c r="I16" s="535"/>
      <c r="J16" s="550"/>
      <c r="K16" s="535"/>
      <c r="L16" s="550"/>
      <c r="M16" s="535"/>
      <c r="N16" s="550"/>
      <c r="O16" s="535"/>
      <c r="P16" s="665">
        <f t="shared" si="0"/>
        <v>0</v>
      </c>
      <c r="Q16" s="528">
        <f t="shared" si="1"/>
        <v>0</v>
      </c>
      <c r="R16" s="550"/>
      <c r="S16" s="550"/>
      <c r="T16" s="550"/>
      <c r="U16" s="550"/>
    </row>
    <row r="17" spans="1:21" ht="15.75" hidden="1" customHeight="1" x14ac:dyDescent="0.25">
      <c r="A17" s="829"/>
      <c r="B17" s="901"/>
      <c r="C17" s="625"/>
      <c r="D17" s="625"/>
      <c r="E17" s="625"/>
      <c r="F17" s="625"/>
      <c r="G17" s="550"/>
      <c r="H17" s="550"/>
      <c r="I17" s="535"/>
      <c r="J17" s="550"/>
      <c r="K17" s="535"/>
      <c r="L17" s="666"/>
      <c r="M17" s="535"/>
      <c r="N17" s="550"/>
      <c r="O17" s="535"/>
      <c r="P17" s="665">
        <f t="shared" si="0"/>
        <v>0</v>
      </c>
      <c r="Q17" s="528">
        <f t="shared" si="1"/>
        <v>0</v>
      </c>
      <c r="R17" s="550"/>
      <c r="S17" s="550"/>
      <c r="T17" s="550"/>
      <c r="U17" s="550"/>
    </row>
    <row r="18" spans="1:21" ht="15.75" hidden="1" customHeight="1" x14ac:dyDescent="0.25">
      <c r="A18" s="829"/>
      <c r="B18" s="901" t="s">
        <v>1436</v>
      </c>
      <c r="C18" s="625"/>
      <c r="D18" s="625"/>
      <c r="E18" s="625"/>
      <c r="F18" s="625"/>
      <c r="G18" s="550"/>
      <c r="H18" s="550"/>
      <c r="I18" s="535"/>
      <c r="J18" s="550"/>
      <c r="K18" s="535"/>
      <c r="L18" s="666"/>
      <c r="M18" s="535"/>
      <c r="N18" s="550"/>
      <c r="O18" s="535"/>
      <c r="P18" s="665">
        <f t="shared" si="0"/>
        <v>0</v>
      </c>
      <c r="Q18" s="528">
        <f t="shared" si="1"/>
        <v>0</v>
      </c>
      <c r="R18" s="550"/>
      <c r="S18" s="550"/>
      <c r="T18" s="550"/>
      <c r="U18" s="550"/>
    </row>
    <row r="19" spans="1:21" ht="15.75" hidden="1" customHeight="1" x14ac:dyDescent="0.25">
      <c r="A19" s="829"/>
      <c r="B19" s="901"/>
      <c r="C19" s="625"/>
      <c r="D19" s="625"/>
      <c r="E19" s="625"/>
      <c r="F19" s="625"/>
      <c r="G19" s="550"/>
      <c r="H19" s="550"/>
      <c r="I19" s="535"/>
      <c r="J19" s="550"/>
      <c r="K19" s="535"/>
      <c r="L19" s="666"/>
      <c r="M19" s="535"/>
      <c r="N19" s="550"/>
      <c r="O19" s="535"/>
      <c r="P19" s="665">
        <f t="shared" si="0"/>
        <v>0</v>
      </c>
      <c r="Q19" s="528">
        <f t="shared" si="1"/>
        <v>0</v>
      </c>
      <c r="R19" s="550"/>
      <c r="S19" s="550"/>
      <c r="T19" s="550"/>
      <c r="U19" s="550"/>
    </row>
    <row r="20" spans="1:21" ht="15.75" hidden="1" customHeight="1" x14ac:dyDescent="0.25">
      <c r="A20" s="829"/>
      <c r="B20" s="901"/>
      <c r="C20" s="625"/>
      <c r="D20" s="625"/>
      <c r="E20" s="625"/>
      <c r="F20" s="625"/>
      <c r="G20" s="550"/>
      <c r="H20" s="550"/>
      <c r="I20" s="535"/>
      <c r="J20" s="550"/>
      <c r="K20" s="535"/>
      <c r="L20" s="666"/>
      <c r="M20" s="535"/>
      <c r="N20" s="550"/>
      <c r="O20" s="535"/>
      <c r="P20" s="665">
        <f t="shared" si="0"/>
        <v>0</v>
      </c>
      <c r="Q20" s="528">
        <f t="shared" si="1"/>
        <v>0</v>
      </c>
      <c r="R20" s="550"/>
      <c r="S20" s="550"/>
      <c r="T20" s="550"/>
      <c r="U20" s="550"/>
    </row>
    <row r="21" spans="1:21" ht="15.75" hidden="1" customHeight="1" x14ac:dyDescent="0.25">
      <c r="A21" s="829"/>
      <c r="B21" s="901"/>
      <c r="C21" s="625"/>
      <c r="D21" s="625"/>
      <c r="E21" s="625"/>
      <c r="F21" s="625"/>
      <c r="G21" s="550"/>
      <c r="H21" s="550"/>
      <c r="I21" s="535"/>
      <c r="J21" s="550"/>
      <c r="K21" s="535"/>
      <c r="L21" s="666"/>
      <c r="M21" s="535"/>
      <c r="N21" s="550"/>
      <c r="O21" s="535"/>
      <c r="P21" s="665">
        <f t="shared" si="0"/>
        <v>0</v>
      </c>
      <c r="Q21" s="528">
        <f t="shared" si="1"/>
        <v>0</v>
      </c>
      <c r="R21" s="550"/>
      <c r="S21" s="550"/>
      <c r="T21" s="550"/>
      <c r="U21" s="550"/>
    </row>
    <row r="22" spans="1:21" ht="15.75" hidden="1" customHeight="1" x14ac:dyDescent="0.25">
      <c r="A22" s="829"/>
      <c r="B22" s="901"/>
      <c r="C22" s="625"/>
      <c r="D22" s="625"/>
      <c r="E22" s="625"/>
      <c r="F22" s="625"/>
      <c r="G22" s="550"/>
      <c r="H22" s="550"/>
      <c r="I22" s="535"/>
      <c r="J22" s="550"/>
      <c r="K22" s="535"/>
      <c r="L22" s="666"/>
      <c r="M22" s="535"/>
      <c r="N22" s="550"/>
      <c r="O22" s="535"/>
      <c r="P22" s="665">
        <f t="shared" si="0"/>
        <v>0</v>
      </c>
      <c r="Q22" s="528">
        <f t="shared" si="1"/>
        <v>0</v>
      </c>
      <c r="R22" s="550"/>
      <c r="S22" s="550"/>
      <c r="T22" s="550"/>
      <c r="U22" s="550"/>
    </row>
    <row r="23" spans="1:21" ht="135.75" customHeight="1" x14ac:dyDescent="0.25">
      <c r="A23" s="829"/>
      <c r="B23" s="828" t="s">
        <v>1438</v>
      </c>
      <c r="C23" s="670" t="s">
        <v>1510</v>
      </c>
      <c r="D23" s="549" t="s">
        <v>2132</v>
      </c>
      <c r="E23" s="549" t="s">
        <v>2131</v>
      </c>
      <c r="F23" s="533" t="s">
        <v>1757</v>
      </c>
      <c r="G23" s="532" t="s">
        <v>2130</v>
      </c>
      <c r="H23" s="551">
        <v>0.25</v>
      </c>
      <c r="I23" s="614">
        <v>0</v>
      </c>
      <c r="J23" s="551">
        <v>0.25</v>
      </c>
      <c r="K23" s="614">
        <v>0</v>
      </c>
      <c r="L23" s="551">
        <v>0.25</v>
      </c>
      <c r="M23" s="614">
        <v>0</v>
      </c>
      <c r="N23" s="527">
        <v>0.25</v>
      </c>
      <c r="O23" s="614">
        <v>0</v>
      </c>
      <c r="P23" s="527">
        <f>H23+J23+L23+N23</f>
        <v>1</v>
      </c>
      <c r="Q23" s="614">
        <f>I23+K23+M23+O23</f>
        <v>0</v>
      </c>
      <c r="R23" s="550"/>
      <c r="S23" s="550" t="s">
        <v>2133</v>
      </c>
      <c r="T23" s="550" t="s">
        <v>1756</v>
      </c>
      <c r="U23" s="536" t="s">
        <v>2198</v>
      </c>
    </row>
    <row r="24" spans="1:21" ht="15.75" hidden="1" customHeight="1" x14ac:dyDescent="0.25">
      <c r="A24" s="829"/>
      <c r="B24" s="829"/>
      <c r="C24" s="625"/>
      <c r="D24" s="625"/>
      <c r="E24" s="625"/>
      <c r="F24" s="625"/>
      <c r="G24" s="550"/>
      <c r="H24" s="550"/>
      <c r="I24" s="535"/>
      <c r="J24" s="550"/>
      <c r="K24" s="535"/>
      <c r="L24" s="666"/>
      <c r="M24" s="535"/>
      <c r="N24" s="550"/>
      <c r="O24" s="535"/>
      <c r="P24" s="665">
        <f t="shared" ref="P24:P42" si="2">H24+J24+L24+N24</f>
        <v>0</v>
      </c>
      <c r="Q24" s="528">
        <f t="shared" ref="Q24:Q42" si="3">I24+K24+M24+O24</f>
        <v>0</v>
      </c>
      <c r="R24" s="550"/>
      <c r="S24" s="550"/>
      <c r="T24" s="550"/>
      <c r="U24" s="550"/>
    </row>
    <row r="25" spans="1:21" ht="15.75" hidden="1" customHeight="1" x14ac:dyDescent="0.25">
      <c r="A25" s="829"/>
      <c r="B25" s="829"/>
      <c r="C25" s="625"/>
      <c r="D25" s="625"/>
      <c r="E25" s="625"/>
      <c r="F25" s="625"/>
      <c r="G25" s="550"/>
      <c r="H25" s="550"/>
      <c r="I25" s="535"/>
      <c r="J25" s="550"/>
      <c r="K25" s="535"/>
      <c r="L25" s="666"/>
      <c r="M25" s="535"/>
      <c r="N25" s="550"/>
      <c r="O25" s="535"/>
      <c r="P25" s="665">
        <f t="shared" si="2"/>
        <v>0</v>
      </c>
      <c r="Q25" s="528">
        <f t="shared" si="3"/>
        <v>0</v>
      </c>
      <c r="R25" s="550"/>
      <c r="S25" s="550"/>
      <c r="T25" s="550"/>
      <c r="U25" s="550"/>
    </row>
    <row r="26" spans="1:21" ht="15.75" hidden="1" customHeight="1" x14ac:dyDescent="0.25">
      <c r="A26" s="829"/>
      <c r="B26" s="829"/>
      <c r="C26" s="625"/>
      <c r="D26" s="625"/>
      <c r="E26" s="625"/>
      <c r="F26" s="625"/>
      <c r="G26" s="550"/>
      <c r="H26" s="550"/>
      <c r="I26" s="535"/>
      <c r="J26" s="550"/>
      <c r="K26" s="535"/>
      <c r="L26" s="666"/>
      <c r="M26" s="535"/>
      <c r="N26" s="550"/>
      <c r="O26" s="535"/>
      <c r="P26" s="665">
        <f t="shared" si="2"/>
        <v>0</v>
      </c>
      <c r="Q26" s="528">
        <f t="shared" si="3"/>
        <v>0</v>
      </c>
      <c r="R26" s="550"/>
      <c r="S26" s="550"/>
      <c r="T26" s="550"/>
      <c r="U26" s="550"/>
    </row>
    <row r="27" spans="1:21" ht="15.75" hidden="1" customHeight="1" x14ac:dyDescent="0.25">
      <c r="A27" s="829"/>
      <c r="B27" s="830"/>
      <c r="C27" s="625"/>
      <c r="D27" s="625"/>
      <c r="E27" s="625"/>
      <c r="F27" s="625"/>
      <c r="G27" s="550"/>
      <c r="H27" s="550"/>
      <c r="I27" s="535"/>
      <c r="J27" s="550"/>
      <c r="K27" s="535"/>
      <c r="L27" s="666"/>
      <c r="M27" s="535"/>
      <c r="N27" s="550"/>
      <c r="O27" s="535"/>
      <c r="P27" s="665">
        <f t="shared" si="2"/>
        <v>0</v>
      </c>
      <c r="Q27" s="528">
        <f t="shared" si="3"/>
        <v>0</v>
      </c>
      <c r="R27" s="550"/>
      <c r="S27" s="550"/>
      <c r="T27" s="550"/>
      <c r="U27" s="550"/>
    </row>
    <row r="28" spans="1:21" ht="15.75" hidden="1" customHeight="1" x14ac:dyDescent="0.25">
      <c r="A28" s="829"/>
      <c r="B28" s="902" t="s">
        <v>1439</v>
      </c>
      <c r="C28" s="625"/>
      <c r="D28" s="625"/>
      <c r="E28" s="625"/>
      <c r="F28" s="625"/>
      <c r="G28" s="550"/>
      <c r="H28" s="550"/>
      <c r="I28" s="535"/>
      <c r="J28" s="550"/>
      <c r="K28" s="535"/>
      <c r="L28" s="666"/>
      <c r="M28" s="535"/>
      <c r="N28" s="550"/>
      <c r="O28" s="535"/>
      <c r="P28" s="665">
        <f t="shared" si="2"/>
        <v>0</v>
      </c>
      <c r="Q28" s="528">
        <f t="shared" si="3"/>
        <v>0</v>
      </c>
      <c r="R28" s="550"/>
      <c r="S28" s="550"/>
      <c r="T28" s="550"/>
      <c r="U28" s="550"/>
    </row>
    <row r="29" spans="1:21" ht="15.75" hidden="1" customHeight="1" x14ac:dyDescent="0.25">
      <c r="A29" s="829"/>
      <c r="B29" s="903"/>
      <c r="C29" s="625"/>
      <c r="D29" s="625"/>
      <c r="E29" s="625"/>
      <c r="F29" s="625"/>
      <c r="G29" s="550"/>
      <c r="H29" s="550"/>
      <c r="I29" s="535"/>
      <c r="J29" s="550"/>
      <c r="K29" s="535"/>
      <c r="L29" s="666"/>
      <c r="M29" s="535"/>
      <c r="N29" s="550"/>
      <c r="O29" s="535"/>
      <c r="P29" s="665">
        <f t="shared" si="2"/>
        <v>0</v>
      </c>
      <c r="Q29" s="528">
        <f t="shared" si="3"/>
        <v>0</v>
      </c>
      <c r="R29" s="550"/>
      <c r="S29" s="550"/>
      <c r="T29" s="550"/>
      <c r="U29" s="550"/>
    </row>
    <row r="30" spans="1:21" ht="15.75" hidden="1" customHeight="1" x14ac:dyDescent="0.25">
      <c r="A30" s="829"/>
      <c r="B30" s="903"/>
      <c r="C30" s="625"/>
      <c r="D30" s="625"/>
      <c r="E30" s="625"/>
      <c r="F30" s="625"/>
      <c r="G30" s="550"/>
      <c r="H30" s="550"/>
      <c r="I30" s="535"/>
      <c r="J30" s="550"/>
      <c r="K30" s="535"/>
      <c r="L30" s="666"/>
      <c r="M30" s="535"/>
      <c r="N30" s="550"/>
      <c r="O30" s="535"/>
      <c r="P30" s="665">
        <f t="shared" si="2"/>
        <v>0</v>
      </c>
      <c r="Q30" s="528">
        <f t="shared" si="3"/>
        <v>0</v>
      </c>
      <c r="R30" s="550"/>
      <c r="S30" s="550"/>
      <c r="T30" s="550"/>
      <c r="U30" s="550"/>
    </row>
    <row r="31" spans="1:21" ht="15.75" hidden="1" customHeight="1" x14ac:dyDescent="0.25">
      <c r="A31" s="829"/>
      <c r="B31" s="903"/>
      <c r="C31" s="625"/>
      <c r="D31" s="625"/>
      <c r="E31" s="625"/>
      <c r="F31" s="625"/>
      <c r="G31" s="550"/>
      <c r="H31" s="550"/>
      <c r="I31" s="535"/>
      <c r="J31" s="550"/>
      <c r="K31" s="535"/>
      <c r="L31" s="666"/>
      <c r="M31" s="535"/>
      <c r="N31" s="550"/>
      <c r="O31" s="535"/>
      <c r="P31" s="665">
        <f t="shared" si="2"/>
        <v>0</v>
      </c>
      <c r="Q31" s="528">
        <f t="shared" si="3"/>
        <v>0</v>
      </c>
      <c r="R31" s="550"/>
      <c r="S31" s="550"/>
      <c r="T31" s="550"/>
      <c r="U31" s="550"/>
    </row>
    <row r="32" spans="1:21" ht="15.75" hidden="1" customHeight="1" x14ac:dyDescent="0.25">
      <c r="A32" s="829"/>
      <c r="B32" s="904"/>
      <c r="C32" s="625"/>
      <c r="D32" s="625"/>
      <c r="E32" s="625"/>
      <c r="F32" s="625"/>
      <c r="G32" s="550"/>
      <c r="H32" s="550"/>
      <c r="I32" s="535"/>
      <c r="J32" s="550"/>
      <c r="K32" s="535"/>
      <c r="L32" s="666"/>
      <c r="M32" s="535"/>
      <c r="N32" s="550"/>
      <c r="O32" s="535"/>
      <c r="P32" s="665">
        <f t="shared" si="2"/>
        <v>0</v>
      </c>
      <c r="Q32" s="528">
        <f t="shared" si="3"/>
        <v>0</v>
      </c>
      <c r="R32" s="550"/>
      <c r="S32" s="550"/>
      <c r="T32" s="550"/>
      <c r="U32" s="550"/>
    </row>
    <row r="33" spans="1:21" ht="15.75" hidden="1" customHeight="1" x14ac:dyDescent="0.25">
      <c r="A33" s="829"/>
      <c r="B33" s="901" t="s">
        <v>1440</v>
      </c>
      <c r="C33" s="669"/>
      <c r="D33" s="669"/>
      <c r="E33" s="625"/>
      <c r="F33" s="625"/>
      <c r="G33" s="550"/>
      <c r="H33" s="550"/>
      <c r="I33" s="535"/>
      <c r="J33" s="550"/>
      <c r="K33" s="535"/>
      <c r="L33" s="666"/>
      <c r="M33" s="535"/>
      <c r="N33" s="550"/>
      <c r="O33" s="535"/>
      <c r="P33" s="665">
        <f t="shared" si="2"/>
        <v>0</v>
      </c>
      <c r="Q33" s="528">
        <f t="shared" si="3"/>
        <v>0</v>
      </c>
      <c r="R33" s="550"/>
      <c r="S33" s="550"/>
      <c r="T33" s="550"/>
      <c r="U33" s="550"/>
    </row>
    <row r="34" spans="1:21" ht="15.75" hidden="1" customHeight="1" x14ac:dyDescent="0.25">
      <c r="A34" s="829"/>
      <c r="B34" s="901"/>
      <c r="C34" s="669"/>
      <c r="D34" s="669"/>
      <c r="E34" s="625"/>
      <c r="F34" s="625"/>
      <c r="G34" s="550"/>
      <c r="H34" s="550"/>
      <c r="I34" s="535"/>
      <c r="J34" s="550"/>
      <c r="K34" s="535"/>
      <c r="L34" s="666"/>
      <c r="M34" s="535"/>
      <c r="N34" s="550"/>
      <c r="O34" s="535"/>
      <c r="P34" s="665">
        <f t="shared" si="2"/>
        <v>0</v>
      </c>
      <c r="Q34" s="528">
        <f t="shared" si="3"/>
        <v>0</v>
      </c>
      <c r="R34" s="550"/>
      <c r="S34" s="550"/>
      <c r="T34" s="550"/>
      <c r="U34" s="550"/>
    </row>
    <row r="35" spans="1:21" ht="15.75" hidden="1" customHeight="1" x14ac:dyDescent="0.25">
      <c r="A35" s="829"/>
      <c r="B35" s="901"/>
      <c r="C35" s="669"/>
      <c r="D35" s="669"/>
      <c r="E35" s="625"/>
      <c r="F35" s="625"/>
      <c r="G35" s="550"/>
      <c r="H35" s="550"/>
      <c r="I35" s="535"/>
      <c r="J35" s="550"/>
      <c r="K35" s="535"/>
      <c r="L35" s="666"/>
      <c r="M35" s="535"/>
      <c r="N35" s="550"/>
      <c r="O35" s="535"/>
      <c r="P35" s="665">
        <f t="shared" si="2"/>
        <v>0</v>
      </c>
      <c r="Q35" s="528">
        <f t="shared" si="3"/>
        <v>0</v>
      </c>
      <c r="R35" s="550"/>
      <c r="S35" s="550"/>
      <c r="T35" s="550"/>
      <c r="U35" s="550"/>
    </row>
    <row r="36" spans="1:21" ht="15.75" hidden="1" customHeight="1" x14ac:dyDescent="0.25">
      <c r="A36" s="829"/>
      <c r="B36" s="901"/>
      <c r="C36" s="669"/>
      <c r="D36" s="669"/>
      <c r="E36" s="625"/>
      <c r="F36" s="625"/>
      <c r="G36" s="550"/>
      <c r="H36" s="550"/>
      <c r="I36" s="535"/>
      <c r="J36" s="550"/>
      <c r="K36" s="535"/>
      <c r="L36" s="666"/>
      <c r="M36" s="535"/>
      <c r="N36" s="550"/>
      <c r="O36" s="535"/>
      <c r="P36" s="665">
        <f t="shared" si="2"/>
        <v>0</v>
      </c>
      <c r="Q36" s="528">
        <f t="shared" si="3"/>
        <v>0</v>
      </c>
      <c r="R36" s="550"/>
      <c r="S36" s="550"/>
      <c r="T36" s="550"/>
      <c r="U36" s="550"/>
    </row>
    <row r="37" spans="1:21" ht="15.75" hidden="1" customHeight="1" x14ac:dyDescent="0.25">
      <c r="A37" s="829"/>
      <c r="B37" s="901"/>
      <c r="C37" s="669"/>
      <c r="D37" s="669"/>
      <c r="E37" s="625"/>
      <c r="F37" s="625"/>
      <c r="G37" s="550"/>
      <c r="H37" s="550"/>
      <c r="I37" s="535"/>
      <c r="J37" s="550"/>
      <c r="K37" s="535"/>
      <c r="L37" s="666"/>
      <c r="M37" s="535"/>
      <c r="N37" s="550"/>
      <c r="O37" s="535"/>
      <c r="P37" s="665">
        <f t="shared" si="2"/>
        <v>0</v>
      </c>
      <c r="Q37" s="528">
        <f t="shared" si="3"/>
        <v>0</v>
      </c>
      <c r="R37" s="550"/>
      <c r="S37" s="550"/>
      <c r="T37" s="550"/>
      <c r="U37" s="550"/>
    </row>
    <row r="38" spans="1:21" ht="15.75" hidden="1" customHeight="1" x14ac:dyDescent="0.25">
      <c r="A38" s="829"/>
      <c r="B38" s="901" t="s">
        <v>1441</v>
      </c>
      <c r="C38" s="669"/>
      <c r="D38" s="669"/>
      <c r="E38" s="625"/>
      <c r="F38" s="625"/>
      <c r="G38" s="550"/>
      <c r="H38" s="550"/>
      <c r="I38" s="535"/>
      <c r="J38" s="550"/>
      <c r="K38" s="535"/>
      <c r="L38" s="666"/>
      <c r="M38" s="535"/>
      <c r="N38" s="550"/>
      <c r="O38" s="535"/>
      <c r="P38" s="665">
        <f t="shared" si="2"/>
        <v>0</v>
      </c>
      <c r="Q38" s="528">
        <f t="shared" si="3"/>
        <v>0</v>
      </c>
      <c r="R38" s="550"/>
      <c r="S38" s="550"/>
      <c r="T38" s="550"/>
      <c r="U38" s="550"/>
    </row>
    <row r="39" spans="1:21" ht="15.75" hidden="1" customHeight="1" x14ac:dyDescent="0.25">
      <c r="A39" s="829"/>
      <c r="B39" s="901"/>
      <c r="C39" s="669"/>
      <c r="D39" s="669"/>
      <c r="E39" s="625"/>
      <c r="F39" s="625"/>
      <c r="G39" s="550"/>
      <c r="H39" s="550"/>
      <c r="I39" s="535"/>
      <c r="J39" s="550"/>
      <c r="K39" s="535"/>
      <c r="L39" s="666"/>
      <c r="M39" s="535"/>
      <c r="N39" s="550"/>
      <c r="O39" s="535"/>
      <c r="P39" s="665">
        <f t="shared" si="2"/>
        <v>0</v>
      </c>
      <c r="Q39" s="528">
        <f t="shared" si="3"/>
        <v>0</v>
      </c>
      <c r="R39" s="550"/>
      <c r="S39" s="550"/>
      <c r="T39" s="550"/>
      <c r="U39" s="550"/>
    </row>
    <row r="40" spans="1:21" ht="15.75" hidden="1" customHeight="1" x14ac:dyDescent="0.25">
      <c r="A40" s="829"/>
      <c r="B40" s="901"/>
      <c r="C40" s="669"/>
      <c r="D40" s="669"/>
      <c r="E40" s="625"/>
      <c r="F40" s="625"/>
      <c r="G40" s="550"/>
      <c r="H40" s="550"/>
      <c r="I40" s="535"/>
      <c r="J40" s="550"/>
      <c r="K40" s="535"/>
      <c r="L40" s="666"/>
      <c r="M40" s="535"/>
      <c r="N40" s="550"/>
      <c r="O40" s="535"/>
      <c r="P40" s="665">
        <f t="shared" si="2"/>
        <v>0</v>
      </c>
      <c r="Q40" s="528">
        <f t="shared" si="3"/>
        <v>0</v>
      </c>
      <c r="R40" s="550"/>
      <c r="S40" s="550"/>
      <c r="T40" s="550"/>
      <c r="U40" s="550"/>
    </row>
    <row r="41" spans="1:21" ht="15.75" hidden="1" customHeight="1" x14ac:dyDescent="0.25">
      <c r="A41" s="829"/>
      <c r="B41" s="901"/>
      <c r="C41" s="669"/>
      <c r="D41" s="669"/>
      <c r="E41" s="625"/>
      <c r="F41" s="625"/>
      <c r="G41" s="550"/>
      <c r="H41" s="550"/>
      <c r="I41" s="535"/>
      <c r="J41" s="550"/>
      <c r="K41" s="535"/>
      <c r="L41" s="666"/>
      <c r="M41" s="535"/>
      <c r="N41" s="550"/>
      <c r="O41" s="535"/>
      <c r="P41" s="665">
        <f t="shared" si="2"/>
        <v>0</v>
      </c>
      <c r="Q41" s="528">
        <f t="shared" si="3"/>
        <v>0</v>
      </c>
      <c r="R41" s="550"/>
      <c r="S41" s="550"/>
      <c r="T41" s="550"/>
      <c r="U41" s="550"/>
    </row>
    <row r="42" spans="1:21" ht="181.5" hidden="1" customHeight="1" x14ac:dyDescent="0.25">
      <c r="A42" s="829"/>
      <c r="B42" s="901"/>
      <c r="C42" s="669"/>
      <c r="D42" s="669"/>
      <c r="E42" s="625"/>
      <c r="F42" s="625"/>
      <c r="G42" s="550"/>
      <c r="H42" s="550"/>
      <c r="I42" s="535"/>
      <c r="J42" s="550"/>
      <c r="K42" s="535"/>
      <c r="L42" s="666"/>
      <c r="M42" s="535"/>
      <c r="N42" s="550"/>
      <c r="O42" s="535"/>
      <c r="P42" s="665">
        <f t="shared" si="2"/>
        <v>0</v>
      </c>
      <c r="Q42" s="528">
        <f t="shared" si="3"/>
        <v>0</v>
      </c>
      <c r="R42" s="550"/>
      <c r="S42" s="550"/>
      <c r="T42" s="550"/>
      <c r="U42" s="550"/>
    </row>
    <row r="43" spans="1:21" ht="15.75" x14ac:dyDescent="0.25">
      <c r="A43" s="618"/>
      <c r="B43" s="619"/>
      <c r="C43" s="618" t="s">
        <v>1445</v>
      </c>
      <c r="D43" s="619"/>
      <c r="E43" s="619"/>
      <c r="F43" s="619"/>
      <c r="G43" s="620"/>
      <c r="H43" s="667">
        <f t="shared" ref="H43:Q43" si="4">SUM(H8:H42)</f>
        <v>0.25</v>
      </c>
      <c r="I43" s="668">
        <f t="shared" si="4"/>
        <v>0</v>
      </c>
      <c r="J43" s="667">
        <f t="shared" si="4"/>
        <v>0.25</v>
      </c>
      <c r="K43" s="668">
        <f t="shared" si="4"/>
        <v>0</v>
      </c>
      <c r="L43" s="667">
        <f t="shared" si="4"/>
        <v>0.25</v>
      </c>
      <c r="M43" s="668">
        <f t="shared" si="4"/>
        <v>0</v>
      </c>
      <c r="N43" s="667">
        <f t="shared" si="4"/>
        <v>0.25</v>
      </c>
      <c r="O43" s="668">
        <f t="shared" si="4"/>
        <v>0</v>
      </c>
      <c r="P43" s="668">
        <f t="shared" si="4"/>
        <v>1</v>
      </c>
      <c r="Q43" s="668">
        <f t="shared" si="4"/>
        <v>0</v>
      </c>
      <c r="R43" s="636"/>
      <c r="S43" s="636"/>
      <c r="T43" s="636"/>
      <c r="U43" s="636"/>
    </row>
    <row r="49" spans="3:17" x14ac:dyDescent="0.25">
      <c r="I49" s="321"/>
      <c r="K49" s="321"/>
      <c r="M49" s="321"/>
      <c r="O49" s="321"/>
      <c r="Q49" s="321"/>
    </row>
    <row r="50" spans="3:17" x14ac:dyDescent="0.25">
      <c r="I50" s="321"/>
      <c r="K50" s="321"/>
      <c r="M50" s="321"/>
      <c r="O50" s="321"/>
      <c r="Q50" s="321"/>
    </row>
    <row r="51" spans="3:17" x14ac:dyDescent="0.25">
      <c r="C51" s="404"/>
      <c r="I51" s="321"/>
      <c r="K51" s="321"/>
      <c r="M51" s="321"/>
      <c r="O51" s="321"/>
      <c r="Q51" s="321"/>
    </row>
    <row r="52" spans="3:17" x14ac:dyDescent="0.25">
      <c r="C52" s="404"/>
      <c r="I52" s="321"/>
      <c r="K52" s="321"/>
      <c r="M52" s="321"/>
      <c r="O52" s="321"/>
      <c r="Q52" s="321"/>
    </row>
    <row r="53" spans="3:17" x14ac:dyDescent="0.25">
      <c r="C53" s="404"/>
      <c r="I53" s="321"/>
      <c r="K53" s="321"/>
      <c r="M53" s="321"/>
      <c r="O53" s="321"/>
      <c r="Q53" s="321"/>
    </row>
    <row r="54" spans="3:17" x14ac:dyDescent="0.25">
      <c r="C54" s="404"/>
      <c r="I54" s="321"/>
      <c r="K54" s="321"/>
      <c r="M54" s="321"/>
      <c r="O54" s="321"/>
      <c r="Q54" s="321"/>
    </row>
    <row r="55" spans="3:17" x14ac:dyDescent="0.25">
      <c r="C55" s="404"/>
      <c r="I55" s="321"/>
      <c r="K55" s="321"/>
      <c r="M55" s="321"/>
      <c r="O55" s="321"/>
      <c r="Q55" s="321"/>
    </row>
    <row r="56" spans="3:17" x14ac:dyDescent="0.25">
      <c r="C56" s="404"/>
      <c r="I56" s="321"/>
      <c r="K56" s="321"/>
      <c r="M56" s="321"/>
      <c r="O56" s="321"/>
      <c r="Q56" s="321"/>
    </row>
    <row r="57" spans="3:17" x14ac:dyDescent="0.25">
      <c r="C57" s="404"/>
      <c r="I57" s="321"/>
      <c r="K57" s="321"/>
      <c r="M57" s="321"/>
      <c r="O57" s="321"/>
      <c r="Q57" s="321"/>
    </row>
    <row r="58" spans="3:17" x14ac:dyDescent="0.25">
      <c r="C58" s="404"/>
      <c r="I58" s="321"/>
      <c r="K58" s="321"/>
      <c r="M58" s="321"/>
      <c r="O58" s="321"/>
      <c r="Q58" s="321"/>
    </row>
    <row r="59" spans="3:17" x14ac:dyDescent="0.25">
      <c r="C59" s="404"/>
      <c r="I59" s="321"/>
      <c r="K59" s="321"/>
      <c r="M59" s="321"/>
      <c r="O59" s="321"/>
      <c r="Q59" s="321"/>
    </row>
    <row r="60" spans="3:17" x14ac:dyDescent="0.25">
      <c r="C60" s="447"/>
      <c r="D60" s="447"/>
    </row>
    <row r="61" spans="3:17" x14ac:dyDescent="0.25">
      <c r="C61" s="404"/>
    </row>
    <row r="62" spans="3:17" x14ac:dyDescent="0.25">
      <c r="C62" s="404"/>
    </row>
    <row r="63" spans="3:17" x14ac:dyDescent="0.25">
      <c r="C63" s="404"/>
    </row>
    <row r="64" spans="3:17" x14ac:dyDescent="0.25">
      <c r="C64" s="404"/>
    </row>
    <row r="65" spans="3:3" x14ac:dyDescent="0.25">
      <c r="C65" s="404"/>
    </row>
    <row r="66" spans="3:3" x14ac:dyDescent="0.25">
      <c r="C66" s="404"/>
    </row>
    <row r="67" spans="3:3" x14ac:dyDescent="0.25">
      <c r="C67" s="404"/>
    </row>
    <row r="68" spans="3:3" x14ac:dyDescent="0.25">
      <c r="C68" s="404"/>
    </row>
    <row r="69" spans="3:3" x14ac:dyDescent="0.25">
      <c r="C69" s="404"/>
    </row>
    <row r="70" spans="3:3" x14ac:dyDescent="0.25">
      <c r="C70" s="404"/>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15">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23"/>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38:C42">
      <formula1>$AE$1:$AF$1</formula1>
    </dataValidation>
    <dataValidation type="list" allowBlank="1" showInputMessage="1" showErrorMessage="1" sqref="C8:C12">
      <formula1>$M$1</formula1>
    </dataValidation>
    <dataValidation type="list" allowBlank="1" showInputMessage="1" showErrorMessage="1" sqref="C13:C17">
      <formula1>$N$1</formula1>
    </dataValidation>
    <dataValidation type="list" allowBlank="1" showInputMessage="1" showErrorMessage="1" sqref="C18:C22">
      <formula1>$O$1:$P$1</formula1>
    </dataValidation>
    <dataValidation type="list" allowBlank="1" showInputMessage="1" showErrorMessage="1" sqref="C23:C27">
      <formula1>$Q$1:$T$1</formula1>
    </dataValidation>
    <dataValidation type="list" allowBlank="1" showInputMessage="1" showErrorMessage="1" sqref="C28:C32">
      <formula1>$U$1:$Y$1</formula1>
    </dataValidation>
    <dataValidation type="list" allowBlank="1" showInputMessage="1" showErrorMessage="1" sqref="C33:C37">
      <formula1>$Z$1:$AD$1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topLeftCell="F1" zoomScale="50" zoomScaleNormal="50" workbookViewId="0">
      <pane ySplit="7" topLeftCell="A8" activePane="bottomLeft" state="frozen"/>
      <selection activeCell="Q6" sqref="Q6"/>
      <selection pane="bottomLeft" activeCell="R9" sqref="R9"/>
    </sheetView>
  </sheetViews>
  <sheetFormatPr baseColWidth="10" defaultColWidth="12.5703125" defaultRowHeight="15" x14ac:dyDescent="0.25"/>
  <cols>
    <col min="1" max="1" width="25.5703125" customWidth="1"/>
    <col min="2" max="2" width="21.7109375" customWidth="1"/>
    <col min="3" max="3" width="27.42578125" customWidth="1"/>
    <col min="4" max="4" width="27.42578125" style="404" customWidth="1"/>
    <col min="5" max="7" width="27.42578125" customWidth="1"/>
    <col min="8" max="8" width="20.7109375" customWidth="1"/>
    <col min="9" max="9" width="15.5703125" bestFit="1" customWidth="1"/>
    <col min="10" max="10" width="18.5703125" customWidth="1"/>
    <col min="11" max="11" width="15.85546875" customWidth="1"/>
    <col min="12" max="12" width="18.140625" customWidth="1"/>
    <col min="13" max="13" width="15" customWidth="1"/>
    <col min="14" max="14" width="19" customWidth="1"/>
    <col min="15" max="15" width="14.85546875" bestFit="1" customWidth="1"/>
    <col min="16" max="16" width="19" customWidth="1"/>
    <col min="17" max="17" width="19.85546875" customWidth="1"/>
    <col min="18" max="18" width="22.42578125" customWidth="1"/>
    <col min="19" max="19" width="24" customWidth="1"/>
    <col min="20" max="20" width="25.42578125" customWidth="1"/>
    <col min="21" max="21" width="23.7109375" customWidth="1"/>
  </cols>
  <sheetData>
    <row r="1" spans="1:22" s="255" customFormat="1" ht="18" x14ac:dyDescent="0.25">
      <c r="A1" s="671"/>
      <c r="B1" s="671"/>
      <c r="C1" s="671"/>
      <c r="D1" s="671"/>
      <c r="E1" s="671"/>
      <c r="F1" s="671"/>
      <c r="G1" s="671"/>
      <c r="H1" s="672" t="s">
        <v>1401</v>
      </c>
      <c r="I1" s="671"/>
      <c r="J1" s="671"/>
      <c r="K1" s="671"/>
      <c r="L1" s="671"/>
      <c r="M1" s="672"/>
      <c r="N1" s="672"/>
      <c r="O1" s="672"/>
      <c r="P1" s="673" t="s">
        <v>1565</v>
      </c>
      <c r="Q1" s="673" t="s">
        <v>1564</v>
      </c>
      <c r="R1" s="673" t="s">
        <v>1566</v>
      </c>
      <c r="S1" s="673" t="s">
        <v>1567</v>
      </c>
      <c r="T1" s="673" t="s">
        <v>1568</v>
      </c>
      <c r="U1" s="674"/>
      <c r="V1" s="454"/>
    </row>
    <row r="2" spans="1:22" s="255" customFormat="1" ht="18" x14ac:dyDescent="0.25">
      <c r="A2" s="675" t="s">
        <v>1351</v>
      </c>
      <c r="B2" s="671"/>
      <c r="C2" s="671"/>
      <c r="D2" s="671"/>
      <c r="E2" s="671"/>
      <c r="F2" s="671"/>
      <c r="G2" s="671"/>
      <c r="H2" s="672"/>
      <c r="I2" s="671"/>
      <c r="J2" s="671"/>
      <c r="K2" s="671"/>
      <c r="L2" s="671"/>
      <c r="M2" s="672"/>
      <c r="N2" s="672"/>
      <c r="O2" s="672"/>
      <c r="P2" s="672"/>
      <c r="Q2" s="672"/>
      <c r="R2" s="672"/>
      <c r="S2" s="672"/>
      <c r="T2" s="672"/>
      <c r="U2" s="672"/>
    </row>
    <row r="3" spans="1:22" s="255" customFormat="1" ht="27.75" customHeight="1" x14ac:dyDescent="0.2">
      <c r="A3" s="906" t="s">
        <v>1403</v>
      </c>
      <c r="B3" s="906"/>
      <c r="C3" s="906"/>
      <c r="D3" s="906"/>
      <c r="E3" s="906"/>
      <c r="F3" s="906"/>
      <c r="G3" s="906"/>
      <c r="H3" s="906"/>
      <c r="I3" s="906"/>
      <c r="J3" s="906"/>
      <c r="K3" s="906"/>
      <c r="L3" s="906"/>
      <c r="M3" s="906"/>
      <c r="N3" s="906"/>
      <c r="O3" s="906"/>
      <c r="P3" s="906"/>
      <c r="Q3" s="906"/>
      <c r="R3" s="906"/>
      <c r="S3" s="906"/>
      <c r="T3" s="906"/>
      <c r="U3" s="906"/>
    </row>
    <row r="4" spans="1:22" s="283" customFormat="1" x14ac:dyDescent="0.25">
      <c r="A4" s="911" t="s">
        <v>1409</v>
      </c>
      <c r="B4" s="911"/>
      <c r="C4" s="911"/>
      <c r="D4" s="911"/>
      <c r="E4" s="911"/>
      <c r="F4" s="911"/>
      <c r="G4" s="911"/>
      <c r="H4" s="911"/>
      <c r="I4" s="911"/>
      <c r="J4" s="911"/>
      <c r="K4" s="911"/>
      <c r="L4" s="911"/>
      <c r="M4" s="911"/>
      <c r="N4" s="911"/>
      <c r="O4" s="911"/>
      <c r="P4" s="911"/>
      <c r="Q4" s="911"/>
      <c r="R4" s="911"/>
      <c r="S4" s="911"/>
      <c r="T4" s="911"/>
      <c r="U4" s="911"/>
    </row>
    <row r="5" spans="1:22" s="66" customFormat="1" ht="23.25" customHeight="1" x14ac:dyDescent="0.25">
      <c r="A5" s="907" t="s">
        <v>96</v>
      </c>
      <c r="B5" s="909" t="s">
        <v>110</v>
      </c>
      <c r="C5" s="861" t="s">
        <v>1495</v>
      </c>
      <c r="D5" s="861" t="s">
        <v>1496</v>
      </c>
      <c r="E5" s="861" t="s">
        <v>86</v>
      </c>
      <c r="F5" s="861" t="s">
        <v>391</v>
      </c>
      <c r="G5" s="861" t="s">
        <v>87</v>
      </c>
      <c r="H5" s="864" t="s">
        <v>99</v>
      </c>
      <c r="I5" s="865"/>
      <c r="J5" s="865"/>
      <c r="K5" s="865"/>
      <c r="L5" s="865"/>
      <c r="M5" s="865"/>
      <c r="N5" s="865"/>
      <c r="O5" s="866"/>
      <c r="P5" s="849" t="s">
        <v>100</v>
      </c>
      <c r="Q5" s="850"/>
      <c r="R5" s="853" t="s">
        <v>102</v>
      </c>
      <c r="S5" s="853" t="s">
        <v>109</v>
      </c>
      <c r="T5" s="853" t="s">
        <v>108</v>
      </c>
      <c r="U5" s="846" t="s">
        <v>88</v>
      </c>
    </row>
    <row r="6" spans="1:22" s="66" customFormat="1" ht="15" customHeight="1" x14ac:dyDescent="0.25">
      <c r="A6" s="907"/>
      <c r="B6" s="907"/>
      <c r="C6" s="862"/>
      <c r="D6" s="862"/>
      <c r="E6" s="862"/>
      <c r="F6" s="862"/>
      <c r="G6" s="862"/>
      <c r="H6" s="864" t="s">
        <v>103</v>
      </c>
      <c r="I6" s="866"/>
      <c r="J6" s="864" t="s">
        <v>104</v>
      </c>
      <c r="K6" s="866"/>
      <c r="L6" s="864" t="s">
        <v>105</v>
      </c>
      <c r="M6" s="866"/>
      <c r="N6" s="864" t="s">
        <v>106</v>
      </c>
      <c r="O6" s="866"/>
      <c r="P6" s="851"/>
      <c r="Q6" s="852"/>
      <c r="R6" s="854"/>
      <c r="S6" s="854"/>
      <c r="T6" s="854"/>
      <c r="U6" s="847"/>
    </row>
    <row r="7" spans="1:22" s="67" customFormat="1" ht="44.25" customHeight="1" x14ac:dyDescent="0.25">
      <c r="A7" s="908"/>
      <c r="B7" s="908"/>
      <c r="C7" s="863"/>
      <c r="D7" s="863"/>
      <c r="E7" s="863"/>
      <c r="F7" s="863"/>
      <c r="G7" s="863"/>
      <c r="H7" s="629" t="s">
        <v>107</v>
      </c>
      <c r="I7" s="629" t="s">
        <v>12</v>
      </c>
      <c r="J7" s="629" t="s">
        <v>107</v>
      </c>
      <c r="K7" s="629" t="s">
        <v>12</v>
      </c>
      <c r="L7" s="629" t="s">
        <v>107</v>
      </c>
      <c r="M7" s="629" t="s">
        <v>12</v>
      </c>
      <c r="N7" s="629" t="s">
        <v>107</v>
      </c>
      <c r="O7" s="629" t="s">
        <v>12</v>
      </c>
      <c r="P7" s="629" t="s">
        <v>107</v>
      </c>
      <c r="Q7" s="629" t="s">
        <v>12</v>
      </c>
      <c r="R7" s="855"/>
      <c r="S7" s="855"/>
      <c r="T7" s="855"/>
      <c r="U7" s="848"/>
    </row>
    <row r="8" spans="1:22" s="242" customFormat="1" ht="15.75" x14ac:dyDescent="0.25">
      <c r="A8" s="638"/>
      <c r="B8" s="630"/>
      <c r="C8" s="631"/>
      <c r="D8" s="631"/>
      <c r="E8" s="631"/>
      <c r="F8" s="632"/>
      <c r="G8" s="631"/>
      <c r="H8" s="633"/>
      <c r="I8" s="633"/>
      <c r="J8" s="633"/>
      <c r="K8" s="633"/>
      <c r="L8" s="633"/>
      <c r="M8" s="633"/>
      <c r="N8" s="633"/>
      <c r="O8" s="633"/>
      <c r="P8" s="633"/>
      <c r="Q8" s="633"/>
      <c r="R8" s="634"/>
      <c r="S8" s="634"/>
      <c r="T8" s="634"/>
      <c r="U8" s="635"/>
    </row>
    <row r="9" spans="1:22" ht="180" customHeight="1" x14ac:dyDescent="0.25">
      <c r="A9" s="910" t="s">
        <v>1404</v>
      </c>
      <c r="B9" s="828" t="s">
        <v>1405</v>
      </c>
      <c r="C9" s="577" t="s">
        <v>1565</v>
      </c>
      <c r="D9" s="578" t="s">
        <v>1763</v>
      </c>
      <c r="E9" s="578" t="s">
        <v>2135</v>
      </c>
      <c r="F9" s="577" t="s">
        <v>2182</v>
      </c>
      <c r="G9" s="578" t="s">
        <v>2134</v>
      </c>
      <c r="H9" s="579">
        <v>0.25</v>
      </c>
      <c r="I9" s="683">
        <v>0</v>
      </c>
      <c r="J9" s="579">
        <v>0.25</v>
      </c>
      <c r="K9" s="683">
        <v>0</v>
      </c>
      <c r="L9" s="579">
        <v>0.25</v>
      </c>
      <c r="M9" s="683">
        <v>0</v>
      </c>
      <c r="N9" s="579">
        <v>0.25</v>
      </c>
      <c r="O9" s="683">
        <v>0</v>
      </c>
      <c r="P9" s="527">
        <f>H9+J9+L9+N9</f>
        <v>1</v>
      </c>
      <c r="Q9" s="614">
        <f>I9+K9+M9+O9</f>
        <v>0</v>
      </c>
      <c r="R9" s="578" t="s">
        <v>1764</v>
      </c>
      <c r="S9" s="578" t="s">
        <v>2193</v>
      </c>
      <c r="T9" s="577" t="s">
        <v>1765</v>
      </c>
      <c r="U9" s="577" t="s">
        <v>1718</v>
      </c>
    </row>
    <row r="10" spans="1:22" ht="15" hidden="1" customHeight="1" x14ac:dyDescent="0.25">
      <c r="A10" s="910"/>
      <c r="B10" s="829"/>
      <c r="C10" s="577"/>
      <c r="D10" s="577"/>
      <c r="E10" s="577"/>
      <c r="F10" s="577"/>
      <c r="G10" s="577"/>
      <c r="H10" s="676"/>
      <c r="I10" s="580"/>
      <c r="J10" s="577"/>
      <c r="K10" s="580"/>
      <c r="L10" s="577"/>
      <c r="M10" s="580"/>
      <c r="N10" s="577"/>
      <c r="O10" s="580"/>
      <c r="P10" s="542">
        <f t="shared" ref="P10:P38" si="0">H10+J10+L10+N10</f>
        <v>0</v>
      </c>
      <c r="Q10" s="528">
        <f t="shared" ref="Q10:Q38" si="1">I10+K10+M10+O10</f>
        <v>0</v>
      </c>
      <c r="R10" s="577"/>
      <c r="S10" s="577"/>
      <c r="T10" s="577"/>
      <c r="U10" s="577"/>
    </row>
    <row r="11" spans="1:22" s="321" customFormat="1" ht="15" hidden="1" customHeight="1" x14ac:dyDescent="0.25">
      <c r="A11" s="910"/>
      <c r="B11" s="829"/>
      <c r="C11" s="577"/>
      <c r="D11" s="577"/>
      <c r="E11" s="577"/>
      <c r="F11" s="577"/>
      <c r="G11" s="577"/>
      <c r="H11" s="676"/>
      <c r="I11" s="580"/>
      <c r="J11" s="577"/>
      <c r="K11" s="580"/>
      <c r="L11" s="577"/>
      <c r="M11" s="580"/>
      <c r="N11" s="577"/>
      <c r="O11" s="580"/>
      <c r="P11" s="542">
        <f t="shared" si="0"/>
        <v>0</v>
      </c>
      <c r="Q11" s="528">
        <f t="shared" si="1"/>
        <v>0</v>
      </c>
      <c r="R11" s="577"/>
      <c r="S11" s="577"/>
      <c r="T11" s="577"/>
      <c r="U11" s="577"/>
    </row>
    <row r="12" spans="1:22" ht="15" hidden="1" customHeight="1" x14ac:dyDescent="0.25">
      <c r="A12" s="910"/>
      <c r="B12" s="829"/>
      <c r="C12" s="577"/>
      <c r="D12" s="577"/>
      <c r="E12" s="577"/>
      <c r="F12" s="577"/>
      <c r="G12" s="577"/>
      <c r="H12" s="676"/>
      <c r="I12" s="580"/>
      <c r="J12" s="577"/>
      <c r="K12" s="580"/>
      <c r="L12" s="577"/>
      <c r="M12" s="580"/>
      <c r="N12" s="577"/>
      <c r="O12" s="580"/>
      <c r="P12" s="542">
        <f t="shared" si="0"/>
        <v>0</v>
      </c>
      <c r="Q12" s="528">
        <f t="shared" si="1"/>
        <v>0</v>
      </c>
      <c r="R12" s="577"/>
      <c r="S12" s="577"/>
      <c r="T12" s="577"/>
      <c r="U12" s="577"/>
    </row>
    <row r="13" spans="1:22" ht="15" hidden="1" customHeight="1" x14ac:dyDescent="0.25">
      <c r="A13" s="910"/>
      <c r="B13" s="829"/>
      <c r="C13" s="577"/>
      <c r="D13" s="577"/>
      <c r="E13" s="577"/>
      <c r="F13" s="577"/>
      <c r="G13" s="577"/>
      <c r="H13" s="676"/>
      <c r="I13" s="580"/>
      <c r="J13" s="577"/>
      <c r="K13" s="580"/>
      <c r="L13" s="577"/>
      <c r="M13" s="580"/>
      <c r="N13" s="577"/>
      <c r="O13" s="580"/>
      <c r="P13" s="542">
        <f t="shared" si="0"/>
        <v>0</v>
      </c>
      <c r="Q13" s="528">
        <f t="shared" si="1"/>
        <v>0</v>
      </c>
      <c r="R13" s="577"/>
      <c r="S13" s="577"/>
      <c r="T13" s="577"/>
      <c r="U13" s="577"/>
    </row>
    <row r="14" spans="1:22" ht="15" hidden="1" customHeight="1" x14ac:dyDescent="0.25">
      <c r="A14" s="910"/>
      <c r="B14" s="830"/>
      <c r="C14" s="577"/>
      <c r="D14" s="577"/>
      <c r="E14" s="577"/>
      <c r="F14" s="577"/>
      <c r="G14" s="577"/>
      <c r="H14" s="676"/>
      <c r="I14" s="580"/>
      <c r="J14" s="577"/>
      <c r="K14" s="580"/>
      <c r="L14" s="577"/>
      <c r="M14" s="580"/>
      <c r="N14" s="577"/>
      <c r="O14" s="580"/>
      <c r="P14" s="542">
        <f t="shared" si="0"/>
        <v>0</v>
      </c>
      <c r="Q14" s="528">
        <f t="shared" si="1"/>
        <v>0</v>
      </c>
      <c r="R14" s="577"/>
      <c r="S14" s="577"/>
      <c r="T14" s="577"/>
      <c r="U14" s="577"/>
    </row>
    <row r="15" spans="1:22" ht="15" hidden="1" customHeight="1" x14ac:dyDescent="0.25">
      <c r="A15" s="910"/>
      <c r="B15" s="902" t="s">
        <v>1406</v>
      </c>
      <c r="C15" s="577"/>
      <c r="D15" s="577"/>
      <c r="E15" s="577"/>
      <c r="F15" s="577"/>
      <c r="G15" s="577"/>
      <c r="H15" s="676"/>
      <c r="I15" s="580"/>
      <c r="J15" s="577"/>
      <c r="K15" s="580"/>
      <c r="L15" s="577"/>
      <c r="M15" s="580"/>
      <c r="N15" s="577"/>
      <c r="O15" s="580"/>
      <c r="P15" s="542">
        <f t="shared" si="0"/>
        <v>0</v>
      </c>
      <c r="Q15" s="528">
        <f t="shared" si="1"/>
        <v>0</v>
      </c>
      <c r="R15" s="577"/>
      <c r="S15" s="577"/>
      <c r="T15" s="577"/>
      <c r="U15" s="577"/>
    </row>
    <row r="16" spans="1:22" s="321" customFormat="1" ht="15" hidden="1" customHeight="1" x14ac:dyDescent="0.25">
      <c r="A16" s="910"/>
      <c r="B16" s="903"/>
      <c r="C16" s="577"/>
      <c r="D16" s="577"/>
      <c r="E16" s="577"/>
      <c r="F16" s="577"/>
      <c r="G16" s="577"/>
      <c r="H16" s="676"/>
      <c r="I16" s="580"/>
      <c r="J16" s="577"/>
      <c r="K16" s="580"/>
      <c r="L16" s="577"/>
      <c r="M16" s="580"/>
      <c r="N16" s="577"/>
      <c r="O16" s="580"/>
      <c r="P16" s="542">
        <f t="shared" si="0"/>
        <v>0</v>
      </c>
      <c r="Q16" s="528">
        <f t="shared" si="1"/>
        <v>0</v>
      </c>
      <c r="R16" s="577"/>
      <c r="S16" s="577"/>
      <c r="T16" s="577"/>
      <c r="U16" s="577"/>
    </row>
    <row r="17" spans="1:21" s="321" customFormat="1" ht="15" hidden="1" customHeight="1" x14ac:dyDescent="0.25">
      <c r="A17" s="910"/>
      <c r="B17" s="903"/>
      <c r="C17" s="577"/>
      <c r="D17" s="577"/>
      <c r="E17" s="577"/>
      <c r="F17" s="577"/>
      <c r="G17" s="577"/>
      <c r="H17" s="676"/>
      <c r="I17" s="580"/>
      <c r="J17" s="577"/>
      <c r="K17" s="580"/>
      <c r="L17" s="577"/>
      <c r="M17" s="580"/>
      <c r="N17" s="577"/>
      <c r="O17" s="580"/>
      <c r="P17" s="542">
        <f t="shared" si="0"/>
        <v>0</v>
      </c>
      <c r="Q17" s="528">
        <f t="shared" si="1"/>
        <v>0</v>
      </c>
      <c r="R17" s="577"/>
      <c r="S17" s="577"/>
      <c r="T17" s="577"/>
      <c r="U17" s="577"/>
    </row>
    <row r="18" spans="1:21" s="321" customFormat="1" ht="15" hidden="1" customHeight="1" x14ac:dyDescent="0.25">
      <c r="A18" s="910"/>
      <c r="B18" s="903"/>
      <c r="C18" s="577"/>
      <c r="D18" s="577"/>
      <c r="E18" s="577"/>
      <c r="F18" s="577"/>
      <c r="G18" s="577"/>
      <c r="H18" s="676"/>
      <c r="I18" s="580"/>
      <c r="J18" s="577"/>
      <c r="K18" s="580"/>
      <c r="L18" s="577"/>
      <c r="M18" s="580"/>
      <c r="N18" s="577"/>
      <c r="O18" s="580"/>
      <c r="P18" s="542">
        <f t="shared" si="0"/>
        <v>0</v>
      </c>
      <c r="Q18" s="528">
        <f t="shared" si="1"/>
        <v>0</v>
      </c>
      <c r="R18" s="577"/>
      <c r="S18" s="577"/>
      <c r="T18" s="577"/>
      <c r="U18" s="577"/>
    </row>
    <row r="19" spans="1:21" ht="15" hidden="1" customHeight="1" x14ac:dyDescent="0.25">
      <c r="A19" s="910"/>
      <c r="B19" s="903"/>
      <c r="C19" s="577"/>
      <c r="D19" s="577"/>
      <c r="E19" s="577"/>
      <c r="F19" s="577"/>
      <c r="G19" s="577"/>
      <c r="H19" s="676"/>
      <c r="I19" s="580"/>
      <c r="J19" s="577"/>
      <c r="K19" s="580"/>
      <c r="L19" s="577"/>
      <c r="M19" s="580"/>
      <c r="N19" s="577"/>
      <c r="O19" s="580"/>
      <c r="P19" s="542">
        <f t="shared" si="0"/>
        <v>0</v>
      </c>
      <c r="Q19" s="528">
        <f t="shared" si="1"/>
        <v>0</v>
      </c>
      <c r="R19" s="577"/>
      <c r="S19" s="577"/>
      <c r="T19" s="577"/>
      <c r="U19" s="577"/>
    </row>
    <row r="20" spans="1:21" ht="15" hidden="1" customHeight="1" x14ac:dyDescent="0.25">
      <c r="A20" s="910"/>
      <c r="B20" s="904"/>
      <c r="C20" s="577"/>
      <c r="D20" s="577"/>
      <c r="E20" s="577"/>
      <c r="F20" s="577"/>
      <c r="G20" s="577"/>
      <c r="H20" s="676"/>
      <c r="I20" s="580"/>
      <c r="J20" s="577"/>
      <c r="K20" s="580"/>
      <c r="L20" s="577"/>
      <c r="M20" s="580"/>
      <c r="N20" s="577"/>
      <c r="O20" s="580"/>
      <c r="P20" s="542">
        <f t="shared" si="0"/>
        <v>0</v>
      </c>
      <c r="Q20" s="528">
        <f t="shared" si="1"/>
        <v>0</v>
      </c>
      <c r="R20" s="577"/>
      <c r="S20" s="577"/>
      <c r="T20" s="577"/>
      <c r="U20" s="577"/>
    </row>
    <row r="21" spans="1:21" s="321" customFormat="1" ht="163.5" hidden="1" customHeight="1" x14ac:dyDescent="0.25">
      <c r="A21" s="910"/>
      <c r="B21" s="902" t="s">
        <v>1407</v>
      </c>
      <c r="C21" s="912" t="s">
        <v>1566</v>
      </c>
      <c r="D21" s="532"/>
      <c r="E21" s="532"/>
      <c r="F21" s="533"/>
      <c r="G21" s="532"/>
      <c r="H21" s="534"/>
      <c r="I21" s="535"/>
      <c r="J21" s="527"/>
      <c r="K21" s="535"/>
      <c r="L21" s="527"/>
      <c r="M21" s="535"/>
      <c r="N21" s="527"/>
      <c r="O21" s="535"/>
      <c r="P21" s="527"/>
      <c r="Q21" s="528"/>
      <c r="R21" s="532"/>
      <c r="S21" s="532"/>
      <c r="T21" s="532"/>
      <c r="U21" s="532"/>
    </row>
    <row r="22" spans="1:21" s="321" customFormat="1" ht="154.5" hidden="1" customHeight="1" x14ac:dyDescent="0.25">
      <c r="A22" s="910"/>
      <c r="B22" s="903"/>
      <c r="C22" s="913"/>
      <c r="D22" s="532"/>
      <c r="E22" s="532"/>
      <c r="F22" s="533"/>
      <c r="G22" s="532"/>
      <c r="H22" s="534"/>
      <c r="I22" s="535"/>
      <c r="J22" s="527"/>
      <c r="K22" s="535"/>
      <c r="L22" s="527"/>
      <c r="M22" s="535"/>
      <c r="N22" s="527"/>
      <c r="O22" s="535"/>
      <c r="P22" s="527"/>
      <c r="Q22" s="528"/>
      <c r="R22" s="532"/>
      <c r="S22" s="532"/>
      <c r="T22" s="532"/>
      <c r="U22" s="532"/>
    </row>
    <row r="23" spans="1:21" s="321" customFormat="1" ht="144" hidden="1" customHeight="1" x14ac:dyDescent="0.25">
      <c r="A23" s="910"/>
      <c r="B23" s="903"/>
      <c r="C23" s="914"/>
      <c r="D23" s="532"/>
      <c r="E23" s="532"/>
      <c r="F23" s="533"/>
      <c r="G23" s="532"/>
      <c r="H23" s="534"/>
      <c r="I23" s="535"/>
      <c r="J23" s="527"/>
      <c r="K23" s="535"/>
      <c r="L23" s="527"/>
      <c r="M23" s="535"/>
      <c r="N23" s="527"/>
      <c r="O23" s="535"/>
      <c r="P23" s="527"/>
      <c r="Q23" s="528"/>
      <c r="R23" s="533"/>
      <c r="S23" s="533"/>
      <c r="T23" s="533"/>
      <c r="U23" s="533"/>
    </row>
    <row r="24" spans="1:21" s="321" customFormat="1" ht="15" hidden="1" customHeight="1" x14ac:dyDescent="0.25">
      <c r="A24" s="910"/>
      <c r="B24" s="903"/>
      <c r="C24" s="577"/>
      <c r="D24" s="577"/>
      <c r="E24" s="577"/>
      <c r="F24" s="577"/>
      <c r="G24" s="577"/>
      <c r="H24" s="676"/>
      <c r="I24" s="580"/>
      <c r="J24" s="577"/>
      <c r="K24" s="580"/>
      <c r="L24" s="577"/>
      <c r="M24" s="580"/>
      <c r="N24" s="577"/>
      <c r="O24" s="580"/>
      <c r="P24" s="542">
        <f t="shared" si="0"/>
        <v>0</v>
      </c>
      <c r="Q24" s="528">
        <f t="shared" si="1"/>
        <v>0</v>
      </c>
      <c r="R24" s="577"/>
      <c r="S24" s="577"/>
      <c r="T24" s="577"/>
      <c r="U24" s="577"/>
    </row>
    <row r="25" spans="1:21" s="321" customFormat="1" ht="15" hidden="1" customHeight="1" x14ac:dyDescent="0.25">
      <c r="A25" s="910"/>
      <c r="B25" s="903"/>
      <c r="C25" s="577"/>
      <c r="D25" s="577"/>
      <c r="E25" s="577"/>
      <c r="F25" s="577"/>
      <c r="G25" s="577"/>
      <c r="H25" s="676"/>
      <c r="I25" s="580"/>
      <c r="J25" s="577"/>
      <c r="K25" s="580"/>
      <c r="L25" s="577"/>
      <c r="M25" s="580"/>
      <c r="N25" s="577"/>
      <c r="O25" s="580"/>
      <c r="P25" s="542">
        <f t="shared" si="0"/>
        <v>0</v>
      </c>
      <c r="Q25" s="528">
        <f t="shared" si="1"/>
        <v>0</v>
      </c>
      <c r="R25" s="577"/>
      <c r="S25" s="577"/>
      <c r="T25" s="577"/>
      <c r="U25" s="577"/>
    </row>
    <row r="26" spans="1:21" ht="15" hidden="1" customHeight="1" x14ac:dyDescent="0.25">
      <c r="A26" s="910"/>
      <c r="B26" s="904"/>
      <c r="C26" s="577"/>
      <c r="D26" s="577"/>
      <c r="E26" s="577"/>
      <c r="F26" s="577"/>
      <c r="G26" s="577"/>
      <c r="H26" s="577"/>
      <c r="I26" s="580"/>
      <c r="J26" s="577"/>
      <c r="K26" s="580"/>
      <c r="L26" s="577"/>
      <c r="M26" s="580"/>
      <c r="N26" s="577"/>
      <c r="O26" s="580"/>
      <c r="P26" s="542">
        <f t="shared" si="0"/>
        <v>0</v>
      </c>
      <c r="Q26" s="528">
        <f t="shared" si="1"/>
        <v>0</v>
      </c>
      <c r="R26" s="577"/>
      <c r="S26" s="577"/>
      <c r="T26" s="577"/>
      <c r="U26" s="577"/>
    </row>
    <row r="27" spans="1:21" hidden="1" x14ac:dyDescent="0.25">
      <c r="A27" s="883" t="s">
        <v>1408</v>
      </c>
      <c r="B27" s="883" t="s">
        <v>1410</v>
      </c>
      <c r="C27" s="474"/>
      <c r="D27" s="474"/>
      <c r="E27" s="474"/>
      <c r="F27" s="474"/>
      <c r="G27" s="474"/>
      <c r="H27" s="677"/>
      <c r="I27" s="475"/>
      <c r="J27" s="474"/>
      <c r="K27" s="475"/>
      <c r="L27" s="474"/>
      <c r="M27" s="475"/>
      <c r="N27" s="474"/>
      <c r="O27" s="475"/>
      <c r="P27" s="468">
        <f t="shared" si="0"/>
        <v>0</v>
      </c>
      <c r="Q27" s="337">
        <f t="shared" si="1"/>
        <v>0</v>
      </c>
      <c r="R27" s="474"/>
      <c r="S27" s="474"/>
      <c r="T27" s="474"/>
      <c r="U27" s="474"/>
    </row>
    <row r="28" spans="1:21" s="321" customFormat="1" hidden="1" x14ac:dyDescent="0.25">
      <c r="A28" s="856"/>
      <c r="B28" s="856"/>
      <c r="C28" s="474"/>
      <c r="D28" s="474"/>
      <c r="E28" s="474"/>
      <c r="F28" s="474"/>
      <c r="G28" s="474"/>
      <c r="H28" s="677"/>
      <c r="I28" s="475"/>
      <c r="J28" s="474"/>
      <c r="K28" s="475"/>
      <c r="L28" s="474"/>
      <c r="M28" s="475"/>
      <c r="N28" s="474"/>
      <c r="O28" s="475"/>
      <c r="P28" s="468">
        <f t="shared" si="0"/>
        <v>0</v>
      </c>
      <c r="Q28" s="337">
        <f t="shared" si="1"/>
        <v>0</v>
      </c>
      <c r="R28" s="474"/>
      <c r="S28" s="474"/>
      <c r="T28" s="474"/>
      <c r="U28" s="474"/>
    </row>
    <row r="29" spans="1:21" s="321" customFormat="1" hidden="1" x14ac:dyDescent="0.25">
      <c r="A29" s="856"/>
      <c r="B29" s="856"/>
      <c r="C29" s="474"/>
      <c r="D29" s="474"/>
      <c r="E29" s="474"/>
      <c r="F29" s="474"/>
      <c r="G29" s="474"/>
      <c r="H29" s="677"/>
      <c r="I29" s="475"/>
      <c r="J29" s="474"/>
      <c r="K29" s="475"/>
      <c r="L29" s="474"/>
      <c r="M29" s="475"/>
      <c r="N29" s="474"/>
      <c r="O29" s="475"/>
      <c r="P29" s="468">
        <f t="shared" si="0"/>
        <v>0</v>
      </c>
      <c r="Q29" s="337">
        <f t="shared" si="1"/>
        <v>0</v>
      </c>
      <c r="R29" s="474"/>
      <c r="S29" s="474"/>
      <c r="T29" s="474"/>
      <c r="U29" s="474"/>
    </row>
    <row r="30" spans="1:21" s="321" customFormat="1" hidden="1" x14ac:dyDescent="0.25">
      <c r="A30" s="856"/>
      <c r="B30" s="856"/>
      <c r="C30" s="474"/>
      <c r="D30" s="474"/>
      <c r="E30" s="474"/>
      <c r="F30" s="474"/>
      <c r="G30" s="474"/>
      <c r="H30" s="677"/>
      <c r="I30" s="475"/>
      <c r="J30" s="474"/>
      <c r="K30" s="475"/>
      <c r="L30" s="474"/>
      <c r="M30" s="475"/>
      <c r="N30" s="474"/>
      <c r="O30" s="475"/>
      <c r="P30" s="468">
        <f t="shared" si="0"/>
        <v>0</v>
      </c>
      <c r="Q30" s="337">
        <f t="shared" si="1"/>
        <v>0</v>
      </c>
      <c r="R30" s="474"/>
      <c r="S30" s="474"/>
      <c r="T30" s="474"/>
      <c r="U30" s="474"/>
    </row>
    <row r="31" spans="1:21" s="321" customFormat="1" hidden="1" x14ac:dyDescent="0.25">
      <c r="A31" s="856"/>
      <c r="B31" s="856"/>
      <c r="C31" s="474"/>
      <c r="D31" s="474"/>
      <c r="E31" s="474"/>
      <c r="F31" s="474"/>
      <c r="G31" s="474"/>
      <c r="H31" s="677"/>
      <c r="I31" s="475"/>
      <c r="J31" s="474"/>
      <c r="K31" s="475"/>
      <c r="L31" s="474"/>
      <c r="M31" s="475"/>
      <c r="N31" s="474"/>
      <c r="O31" s="475"/>
      <c r="P31" s="468">
        <f t="shared" si="0"/>
        <v>0</v>
      </c>
      <c r="Q31" s="337">
        <f t="shared" si="1"/>
        <v>0</v>
      </c>
      <c r="R31" s="474"/>
      <c r="S31" s="474"/>
      <c r="T31" s="474"/>
      <c r="U31" s="474"/>
    </row>
    <row r="32" spans="1:21" s="321" customFormat="1" hidden="1" x14ac:dyDescent="0.25">
      <c r="A32" s="856"/>
      <c r="B32" s="857"/>
      <c r="C32" s="474"/>
      <c r="D32" s="474"/>
      <c r="E32" s="474"/>
      <c r="F32" s="474"/>
      <c r="G32" s="474"/>
      <c r="H32" s="677"/>
      <c r="I32" s="475"/>
      <c r="J32" s="474"/>
      <c r="K32" s="475"/>
      <c r="L32" s="474"/>
      <c r="M32" s="475"/>
      <c r="N32" s="474"/>
      <c r="O32" s="475"/>
      <c r="P32" s="468">
        <f t="shared" si="0"/>
        <v>0</v>
      </c>
      <c r="Q32" s="337">
        <f t="shared" si="1"/>
        <v>0</v>
      </c>
      <c r="R32" s="474"/>
      <c r="S32" s="474"/>
      <c r="T32" s="474"/>
      <c r="U32" s="474"/>
    </row>
    <row r="33" spans="1:21" ht="106.5" hidden="1" customHeight="1" x14ac:dyDescent="0.25">
      <c r="A33" s="856"/>
      <c r="B33" s="883" t="s">
        <v>1411</v>
      </c>
      <c r="C33" s="474"/>
      <c r="D33" s="476"/>
      <c r="E33" s="476"/>
      <c r="F33" s="477"/>
      <c r="G33" s="476"/>
      <c r="H33" s="473"/>
      <c r="I33" s="472"/>
      <c r="J33" s="473"/>
      <c r="K33" s="472"/>
      <c r="L33" s="473"/>
      <c r="M33" s="472"/>
      <c r="N33" s="473"/>
      <c r="O33" s="472"/>
      <c r="P33" s="473"/>
      <c r="Q33" s="337"/>
      <c r="R33" s="477"/>
      <c r="S33" s="477"/>
      <c r="T33" s="476"/>
      <c r="U33" s="476"/>
    </row>
    <row r="34" spans="1:21" s="321" customFormat="1" hidden="1" x14ac:dyDescent="0.25">
      <c r="A34" s="856"/>
      <c r="B34" s="856"/>
      <c r="C34" s="474"/>
      <c r="D34" s="474"/>
      <c r="E34" s="474"/>
      <c r="F34" s="474"/>
      <c r="G34" s="474"/>
      <c r="H34" s="474"/>
      <c r="I34" s="475"/>
      <c r="J34" s="474"/>
      <c r="K34" s="475"/>
      <c r="L34" s="474"/>
      <c r="M34" s="475"/>
      <c r="N34" s="474"/>
      <c r="O34" s="475"/>
      <c r="P34" s="468">
        <f t="shared" si="0"/>
        <v>0</v>
      </c>
      <c r="Q34" s="337">
        <f t="shared" si="1"/>
        <v>0</v>
      </c>
      <c r="R34" s="474"/>
      <c r="S34" s="474"/>
      <c r="T34" s="474"/>
      <c r="U34" s="474"/>
    </row>
    <row r="35" spans="1:21" s="321" customFormat="1" hidden="1" x14ac:dyDescent="0.25">
      <c r="A35" s="856"/>
      <c r="B35" s="856"/>
      <c r="C35" s="474"/>
      <c r="D35" s="474"/>
      <c r="E35" s="474"/>
      <c r="F35" s="474"/>
      <c r="G35" s="474"/>
      <c r="H35" s="474"/>
      <c r="I35" s="475"/>
      <c r="J35" s="474"/>
      <c r="K35" s="475"/>
      <c r="L35" s="474"/>
      <c r="M35" s="475"/>
      <c r="N35" s="474"/>
      <c r="O35" s="475"/>
      <c r="P35" s="468">
        <f t="shared" si="0"/>
        <v>0</v>
      </c>
      <c r="Q35" s="337">
        <f t="shared" si="1"/>
        <v>0</v>
      </c>
      <c r="R35" s="474"/>
      <c r="S35" s="474"/>
      <c r="T35" s="474"/>
      <c r="U35" s="474"/>
    </row>
    <row r="36" spans="1:21" s="321" customFormat="1" hidden="1" x14ac:dyDescent="0.25">
      <c r="A36" s="856"/>
      <c r="B36" s="856"/>
      <c r="C36" s="474"/>
      <c r="D36" s="474"/>
      <c r="E36" s="474"/>
      <c r="F36" s="474"/>
      <c r="G36" s="474"/>
      <c r="H36" s="474"/>
      <c r="I36" s="475"/>
      <c r="J36" s="474"/>
      <c r="K36" s="475"/>
      <c r="L36" s="474"/>
      <c r="M36" s="475"/>
      <c r="N36" s="474"/>
      <c r="O36" s="475"/>
      <c r="P36" s="468">
        <f t="shared" si="0"/>
        <v>0</v>
      </c>
      <c r="Q36" s="337">
        <f t="shared" si="1"/>
        <v>0</v>
      </c>
      <c r="R36" s="474"/>
      <c r="S36" s="474"/>
      <c r="T36" s="474"/>
      <c r="U36" s="474"/>
    </row>
    <row r="37" spans="1:21" hidden="1" x14ac:dyDescent="0.25">
      <c r="A37" s="856"/>
      <c r="B37" s="856"/>
      <c r="C37" s="474"/>
      <c r="D37" s="474"/>
      <c r="E37" s="474"/>
      <c r="F37" s="474"/>
      <c r="G37" s="474"/>
      <c r="H37" s="474"/>
      <c r="I37" s="475"/>
      <c r="J37" s="474"/>
      <c r="K37" s="475"/>
      <c r="L37" s="474"/>
      <c r="M37" s="475"/>
      <c r="N37" s="474"/>
      <c r="O37" s="475"/>
      <c r="P37" s="468">
        <f t="shared" si="0"/>
        <v>0</v>
      </c>
      <c r="Q37" s="337">
        <f t="shared" si="1"/>
        <v>0</v>
      </c>
      <c r="R37" s="474"/>
      <c r="S37" s="474"/>
      <c r="T37" s="474"/>
      <c r="U37" s="474"/>
    </row>
    <row r="38" spans="1:21" hidden="1" x14ac:dyDescent="0.25">
      <c r="A38" s="857"/>
      <c r="B38" s="857"/>
      <c r="C38" s="474"/>
      <c r="D38" s="474"/>
      <c r="E38" s="474"/>
      <c r="F38" s="474"/>
      <c r="G38" s="474"/>
      <c r="H38" s="474"/>
      <c r="I38" s="475"/>
      <c r="J38" s="474"/>
      <c r="K38" s="475"/>
      <c r="L38" s="474"/>
      <c r="M38" s="475"/>
      <c r="N38" s="474"/>
      <c r="O38" s="475"/>
      <c r="P38" s="468">
        <f t="shared" si="0"/>
        <v>0</v>
      </c>
      <c r="Q38" s="337">
        <f t="shared" si="1"/>
        <v>0</v>
      </c>
      <c r="R38" s="474"/>
      <c r="S38" s="474"/>
      <c r="T38" s="474"/>
      <c r="U38" s="464"/>
    </row>
    <row r="39" spans="1:21" ht="15.75" x14ac:dyDescent="0.25">
      <c r="A39" s="678"/>
      <c r="B39" s="679"/>
      <c r="C39" s="678" t="s">
        <v>1402</v>
      </c>
      <c r="D39" s="679"/>
      <c r="E39" s="679"/>
      <c r="F39" s="679"/>
      <c r="G39" s="680"/>
      <c r="H39" s="478">
        <f t="shared" ref="H39:Q39" si="2">SUM(H9:H38)</f>
        <v>0.25</v>
      </c>
      <c r="I39" s="681">
        <f t="shared" si="2"/>
        <v>0</v>
      </c>
      <c r="J39" s="478">
        <f t="shared" si="2"/>
        <v>0.25</v>
      </c>
      <c r="K39" s="681">
        <f t="shared" si="2"/>
        <v>0</v>
      </c>
      <c r="L39" s="478">
        <f t="shared" si="2"/>
        <v>0.25</v>
      </c>
      <c r="M39" s="681">
        <f t="shared" si="2"/>
        <v>0</v>
      </c>
      <c r="N39" s="478">
        <f t="shared" si="2"/>
        <v>0.25</v>
      </c>
      <c r="O39" s="681">
        <f t="shared" si="2"/>
        <v>0</v>
      </c>
      <c r="P39" s="681">
        <f t="shared" si="2"/>
        <v>1</v>
      </c>
      <c r="Q39" s="681">
        <f t="shared" si="2"/>
        <v>0</v>
      </c>
      <c r="R39" s="478"/>
      <c r="S39" s="478"/>
      <c r="T39" s="478"/>
      <c r="U39" s="682"/>
    </row>
    <row r="44" spans="1:21" x14ac:dyDescent="0.25">
      <c r="C44" s="404"/>
    </row>
    <row r="45" spans="1:21" x14ac:dyDescent="0.25">
      <c r="C45" s="404"/>
    </row>
    <row r="46" spans="1:21" x14ac:dyDescent="0.25">
      <c r="C46" s="404"/>
    </row>
    <row r="47" spans="1:21" x14ac:dyDescent="0.25">
      <c r="C47" s="404"/>
    </row>
    <row r="48" spans="1:21" x14ac:dyDescent="0.25">
      <c r="C48" s="404"/>
    </row>
    <row r="49" spans="3:3" x14ac:dyDescent="0.25">
      <c r="C49" s="404"/>
    </row>
    <row r="59" spans="3:3" s="242" customFormat="1" ht="12" x14ac:dyDescent="0.25"/>
    <row r="60" spans="3:3" s="242" customFormat="1" ht="12" x14ac:dyDescent="0.25"/>
    <row r="73" s="242" customFormat="1" ht="12" x14ac:dyDescent="0.25"/>
    <row r="74" s="242" customFormat="1" ht="12" x14ac:dyDescent="0.25"/>
  </sheetData>
  <mergeCells count="27">
    <mergeCell ref="C21:C23"/>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1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33:C38">
      <formula1>$T$1</formula1>
    </dataValidation>
    <dataValidation type="list" allowBlank="1" showInputMessage="1" showErrorMessage="1" sqref="C9:C14">
      <formula1>$P$1</formula1>
    </dataValidation>
    <dataValidation type="list" allowBlank="1" showInputMessage="1" showErrorMessage="1" sqref="C15:C20">
      <formula1>$Q$1</formula1>
    </dataValidation>
    <dataValidation type="list" allowBlank="1" showInputMessage="1" showErrorMessage="1" sqref="C21 C24:C26">
      <formula1>$R$1</formula1>
    </dataValidation>
    <dataValidation type="list" allowBlank="1" showInputMessage="1" showErrorMessage="1" sqref="C27:C32">
      <formula1>$S$1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L1" zoomScale="80" zoomScaleNormal="80" workbookViewId="0">
      <pane ySplit="6" topLeftCell="A7" activePane="bottomLeft" state="frozen"/>
      <selection activeCell="R5" sqref="R5"/>
      <selection pane="bottomLeft" activeCell="B8" sqref="B8:V20"/>
    </sheetView>
  </sheetViews>
  <sheetFormatPr baseColWidth="10" defaultColWidth="11.42578125" defaultRowHeight="15" x14ac:dyDescent="0.2"/>
  <cols>
    <col min="1" max="1" width="30.28515625" style="693" customWidth="1"/>
    <col min="2" max="2" width="25.7109375" style="693" customWidth="1"/>
    <col min="3" max="7" width="27.42578125" style="693" customWidth="1"/>
    <col min="8" max="8" width="22.5703125" style="693" customWidth="1"/>
    <col min="9" max="9" width="11.7109375" style="697" bestFit="1" customWidth="1"/>
    <col min="10" max="10" width="20.140625" style="693" customWidth="1"/>
    <col min="11" max="11" width="18.85546875" style="697" customWidth="1"/>
    <col min="12" max="12" width="24.28515625" style="693" customWidth="1"/>
    <col min="13" max="13" width="17.7109375" style="697" bestFit="1" customWidth="1"/>
    <col min="14" max="14" width="24.140625" style="693" customWidth="1"/>
    <col min="15" max="15" width="16.85546875" style="697" bestFit="1" customWidth="1"/>
    <col min="16" max="16" width="23.5703125" style="693" customWidth="1"/>
    <col min="17" max="17" width="18.28515625" style="697" customWidth="1"/>
    <col min="18" max="18" width="14.140625" style="693" hidden="1" customWidth="1"/>
    <col min="19" max="19" width="26.85546875" style="693" customWidth="1"/>
    <col min="20" max="20" width="23.5703125" style="693" customWidth="1"/>
    <col min="21" max="21" width="20.7109375" style="693" customWidth="1"/>
    <col min="22" max="22" width="21.85546875" style="693" customWidth="1"/>
    <col min="23" max="16384" width="11.42578125" style="693"/>
  </cols>
  <sheetData>
    <row r="1" spans="1:22" ht="15.75" x14ac:dyDescent="0.2">
      <c r="B1" s="470"/>
      <c r="C1" s="743" t="s">
        <v>1569</v>
      </c>
      <c r="D1" s="470"/>
      <c r="E1" s="470"/>
      <c r="F1" s="470"/>
      <c r="H1" s="470" t="s">
        <v>1412</v>
      </c>
      <c r="J1" s="470"/>
      <c r="K1" s="470"/>
      <c r="L1" s="470"/>
      <c r="M1" s="470"/>
      <c r="N1" s="470"/>
      <c r="O1" s="470"/>
      <c r="P1" s="470"/>
      <c r="Q1" s="470"/>
      <c r="R1" s="470"/>
      <c r="S1" s="470"/>
      <c r="T1" s="470"/>
      <c r="U1" s="470"/>
      <c r="V1" s="470"/>
    </row>
    <row r="2" spans="1:22" ht="15.75" x14ac:dyDescent="0.2">
      <c r="A2" s="693" t="s">
        <v>1347</v>
      </c>
      <c r="B2" s="470"/>
      <c r="C2" s="470"/>
      <c r="D2" s="470"/>
      <c r="E2" s="470"/>
      <c r="F2" s="470"/>
      <c r="H2" s="470"/>
      <c r="J2" s="470"/>
      <c r="K2" s="470"/>
      <c r="L2" s="470"/>
      <c r="M2" s="470"/>
      <c r="N2" s="470"/>
      <c r="O2" s="470"/>
      <c r="P2" s="470"/>
      <c r="Q2" s="470"/>
      <c r="R2" s="470"/>
      <c r="S2" s="470"/>
      <c r="T2" s="470"/>
      <c r="U2" s="470"/>
      <c r="V2" s="470"/>
    </row>
    <row r="3" spans="1:22" ht="15.75" x14ac:dyDescent="0.2">
      <c r="A3" s="744" t="s">
        <v>1415</v>
      </c>
      <c r="B3" s="744"/>
      <c r="C3" s="744"/>
      <c r="D3" s="744"/>
      <c r="E3" s="744"/>
      <c r="F3" s="744"/>
      <c r="G3" s="744"/>
      <c r="H3" s="744"/>
      <c r="I3" s="744"/>
      <c r="J3" s="744"/>
      <c r="K3" s="744"/>
      <c r="L3" s="744"/>
      <c r="M3" s="744"/>
      <c r="N3" s="744"/>
      <c r="O3" s="744"/>
      <c r="P3" s="744"/>
      <c r="Q3" s="744"/>
      <c r="R3" s="744"/>
      <c r="S3" s="744"/>
      <c r="T3" s="744"/>
      <c r="U3" s="744"/>
      <c r="V3" s="744"/>
    </row>
    <row r="4" spans="1:22" ht="15" customHeight="1" x14ac:dyDescent="0.2">
      <c r="A4" s="907" t="s">
        <v>96</v>
      </c>
      <c r="B4" s="909" t="s">
        <v>110</v>
      </c>
      <c r="C4" s="861" t="s">
        <v>1495</v>
      </c>
      <c r="D4" s="861" t="s">
        <v>1496</v>
      </c>
      <c r="E4" s="861" t="s">
        <v>86</v>
      </c>
      <c r="F4" s="861" t="s">
        <v>391</v>
      </c>
      <c r="G4" s="861" t="s">
        <v>87</v>
      </c>
      <c r="H4" s="918" t="s">
        <v>99</v>
      </c>
      <c r="I4" s="920"/>
      <c r="J4" s="920"/>
      <c r="K4" s="920"/>
      <c r="L4" s="920"/>
      <c r="M4" s="920"/>
      <c r="N4" s="920"/>
      <c r="O4" s="919"/>
      <c r="P4" s="921" t="s">
        <v>100</v>
      </c>
      <c r="Q4" s="922"/>
      <c r="R4" s="909" t="s">
        <v>101</v>
      </c>
      <c r="S4" s="909" t="s">
        <v>102</v>
      </c>
      <c r="T4" s="909" t="s">
        <v>109</v>
      </c>
      <c r="U4" s="909" t="s">
        <v>108</v>
      </c>
      <c r="V4" s="861" t="s">
        <v>88</v>
      </c>
    </row>
    <row r="5" spans="1:22" ht="15" customHeight="1" x14ac:dyDescent="0.2">
      <c r="A5" s="907"/>
      <c r="B5" s="907"/>
      <c r="C5" s="862"/>
      <c r="D5" s="862"/>
      <c r="E5" s="862"/>
      <c r="F5" s="862"/>
      <c r="G5" s="862"/>
      <c r="H5" s="918" t="s">
        <v>103</v>
      </c>
      <c r="I5" s="919"/>
      <c r="J5" s="918" t="s">
        <v>104</v>
      </c>
      <c r="K5" s="919"/>
      <c r="L5" s="918" t="s">
        <v>105</v>
      </c>
      <c r="M5" s="919"/>
      <c r="N5" s="918" t="s">
        <v>106</v>
      </c>
      <c r="O5" s="919"/>
      <c r="P5" s="923"/>
      <c r="Q5" s="924"/>
      <c r="R5" s="907"/>
      <c r="S5" s="907"/>
      <c r="T5" s="907"/>
      <c r="U5" s="907"/>
      <c r="V5" s="862"/>
    </row>
    <row r="6" spans="1:22" ht="31.5" x14ac:dyDescent="0.2">
      <c r="A6" s="908"/>
      <c r="B6" s="908"/>
      <c r="C6" s="863"/>
      <c r="D6" s="863"/>
      <c r="E6" s="863"/>
      <c r="F6" s="863"/>
      <c r="G6" s="863"/>
      <c r="H6" s="699" t="s">
        <v>107</v>
      </c>
      <c r="I6" s="699" t="s">
        <v>12</v>
      </c>
      <c r="J6" s="699" t="s">
        <v>107</v>
      </c>
      <c r="K6" s="699" t="s">
        <v>12</v>
      </c>
      <c r="L6" s="699" t="s">
        <v>107</v>
      </c>
      <c r="M6" s="699" t="s">
        <v>12</v>
      </c>
      <c r="N6" s="699" t="s">
        <v>107</v>
      </c>
      <c r="O6" s="699" t="s">
        <v>12</v>
      </c>
      <c r="P6" s="699" t="s">
        <v>107</v>
      </c>
      <c r="Q6" s="699" t="s">
        <v>12</v>
      </c>
      <c r="R6" s="908"/>
      <c r="S6" s="908"/>
      <c r="T6" s="908"/>
      <c r="U6" s="908"/>
      <c r="V6" s="863"/>
    </row>
    <row r="7" spans="1:22" ht="15.75" x14ac:dyDescent="0.2">
      <c r="A7" s="700"/>
      <c r="B7" s="701"/>
      <c r="C7" s="631"/>
      <c r="D7" s="631"/>
      <c r="E7" s="631"/>
      <c r="F7" s="632"/>
      <c r="G7" s="631"/>
      <c r="H7" s="702"/>
      <c r="I7" s="702"/>
      <c r="J7" s="702"/>
      <c r="K7" s="702"/>
      <c r="L7" s="702"/>
      <c r="M7" s="702"/>
      <c r="N7" s="702"/>
      <c r="O7" s="702"/>
      <c r="P7" s="702"/>
      <c r="Q7" s="702"/>
      <c r="R7" s="703"/>
      <c r="S7" s="703"/>
      <c r="T7" s="703"/>
      <c r="U7" s="703"/>
      <c r="V7" s="631"/>
    </row>
    <row r="8" spans="1:22" ht="117.75" customHeight="1" x14ac:dyDescent="0.2">
      <c r="A8" s="915" t="s">
        <v>1413</v>
      </c>
      <c r="B8" s="868" t="s">
        <v>1414</v>
      </c>
      <c r="C8" s="916" t="s">
        <v>1569</v>
      </c>
      <c r="D8" s="916" t="s">
        <v>2241</v>
      </c>
      <c r="E8" s="578" t="s">
        <v>2243</v>
      </c>
      <c r="F8" s="912" t="s">
        <v>2238</v>
      </c>
      <c r="G8" s="916" t="s">
        <v>2240</v>
      </c>
      <c r="H8" s="676">
        <v>0.25</v>
      </c>
      <c r="I8" s="683">
        <v>0</v>
      </c>
      <c r="J8" s="676">
        <v>0.75</v>
      </c>
      <c r="K8" s="683">
        <v>6277500</v>
      </c>
      <c r="L8" s="676">
        <v>0</v>
      </c>
      <c r="M8" s="580">
        <v>0</v>
      </c>
      <c r="N8" s="676">
        <v>0</v>
      </c>
      <c r="O8" s="580">
        <v>0</v>
      </c>
      <c r="P8" s="527">
        <f>H8+J8+L8+N8</f>
        <v>1</v>
      </c>
      <c r="Q8" s="614">
        <f>I8+K8+M8+O8</f>
        <v>6277500</v>
      </c>
      <c r="R8" s="577"/>
      <c r="S8" s="577"/>
      <c r="T8" s="577" t="s">
        <v>2239</v>
      </c>
      <c r="U8" s="912" t="s">
        <v>1765</v>
      </c>
      <c r="V8" s="912" t="s">
        <v>2253</v>
      </c>
    </row>
    <row r="9" spans="1:22" ht="75" x14ac:dyDescent="0.2">
      <c r="A9" s="915"/>
      <c r="B9" s="869"/>
      <c r="C9" s="917"/>
      <c r="D9" s="917"/>
      <c r="E9" s="578" t="s">
        <v>2242</v>
      </c>
      <c r="F9" s="914"/>
      <c r="G9" s="917"/>
      <c r="H9" s="676">
        <v>0.15</v>
      </c>
      <c r="I9" s="683">
        <v>0</v>
      </c>
      <c r="J9" s="676">
        <v>0.25</v>
      </c>
      <c r="K9" s="683">
        <v>50000</v>
      </c>
      <c r="L9" s="676">
        <v>0.35</v>
      </c>
      <c r="M9" s="683">
        <v>150000</v>
      </c>
      <c r="N9" s="676">
        <v>0.25</v>
      </c>
      <c r="O9" s="683">
        <v>50000</v>
      </c>
      <c r="P9" s="527">
        <f t="shared" ref="P9:P20" si="0">H9+J9+L9+N9</f>
        <v>1</v>
      </c>
      <c r="Q9" s="614">
        <f t="shared" ref="Q9:Q20" si="1">I9+K9+M9+O9</f>
        <v>250000</v>
      </c>
      <c r="R9" s="577"/>
      <c r="S9" s="577"/>
      <c r="T9" s="577" t="s">
        <v>2244</v>
      </c>
      <c r="U9" s="914"/>
      <c r="V9" s="914"/>
    </row>
    <row r="10" spans="1:22" hidden="1" x14ac:dyDescent="0.2">
      <c r="A10" s="915"/>
      <c r="B10" s="869"/>
      <c r="C10" s="577"/>
      <c r="D10" s="577"/>
      <c r="E10" s="577"/>
      <c r="F10" s="577"/>
      <c r="G10" s="577"/>
      <c r="H10" s="676"/>
      <c r="I10" s="580"/>
      <c r="J10" s="676"/>
      <c r="K10" s="580"/>
      <c r="L10" s="676"/>
      <c r="M10" s="580"/>
      <c r="N10" s="676"/>
      <c r="O10" s="580"/>
      <c r="P10" s="542">
        <f t="shared" ref="P10:P15" si="2">H10+J10+L10+N10</f>
        <v>0</v>
      </c>
      <c r="Q10" s="528">
        <f t="shared" ref="Q10:Q15" si="3">I10+K10+M10+O10</f>
        <v>0</v>
      </c>
      <c r="R10" s="577"/>
      <c r="S10" s="577"/>
      <c r="T10" s="577"/>
      <c r="U10" s="577"/>
      <c r="V10" s="577"/>
    </row>
    <row r="11" spans="1:22" hidden="1" x14ac:dyDescent="0.2">
      <c r="A11" s="915"/>
      <c r="B11" s="869"/>
      <c r="C11" s="577"/>
      <c r="D11" s="577"/>
      <c r="E11" s="577"/>
      <c r="F11" s="577"/>
      <c r="G11" s="577"/>
      <c r="H11" s="676"/>
      <c r="I11" s="580"/>
      <c r="J11" s="676"/>
      <c r="K11" s="580"/>
      <c r="L11" s="676"/>
      <c r="M11" s="580"/>
      <c r="N11" s="676"/>
      <c r="O11" s="580"/>
      <c r="P11" s="542">
        <f t="shared" si="2"/>
        <v>0</v>
      </c>
      <c r="Q11" s="528">
        <f t="shared" si="3"/>
        <v>0</v>
      </c>
      <c r="R11" s="577"/>
      <c r="S11" s="577"/>
      <c r="T11" s="577"/>
      <c r="U11" s="577"/>
      <c r="V11" s="577"/>
    </row>
    <row r="12" spans="1:22" hidden="1" x14ac:dyDescent="0.2">
      <c r="A12" s="915"/>
      <c r="B12" s="869"/>
      <c r="C12" s="577"/>
      <c r="D12" s="577"/>
      <c r="E12" s="577"/>
      <c r="F12" s="577"/>
      <c r="G12" s="577"/>
      <c r="H12" s="676"/>
      <c r="I12" s="580"/>
      <c r="J12" s="676"/>
      <c r="K12" s="580"/>
      <c r="L12" s="676"/>
      <c r="M12" s="580"/>
      <c r="N12" s="676"/>
      <c r="O12" s="580"/>
      <c r="P12" s="542">
        <f t="shared" si="2"/>
        <v>0</v>
      </c>
      <c r="Q12" s="528">
        <f t="shared" si="3"/>
        <v>0</v>
      </c>
      <c r="R12" s="577"/>
      <c r="S12" s="577"/>
      <c r="T12" s="577"/>
      <c r="U12" s="577"/>
      <c r="V12" s="577"/>
    </row>
    <row r="13" spans="1:22" hidden="1" x14ac:dyDescent="0.2">
      <c r="A13" s="915"/>
      <c r="B13" s="869"/>
      <c r="C13" s="577"/>
      <c r="D13" s="577"/>
      <c r="E13" s="577"/>
      <c r="F13" s="577"/>
      <c r="G13" s="577"/>
      <c r="H13" s="676"/>
      <c r="I13" s="580"/>
      <c r="J13" s="676"/>
      <c r="K13" s="580"/>
      <c r="L13" s="676"/>
      <c r="M13" s="580"/>
      <c r="N13" s="676"/>
      <c r="O13" s="580"/>
      <c r="P13" s="542">
        <f>H13+J13+L13+N13</f>
        <v>0</v>
      </c>
      <c r="Q13" s="528">
        <f>I13+K13+M13+O13</f>
        <v>0</v>
      </c>
      <c r="R13" s="577"/>
      <c r="S13" s="577"/>
      <c r="T13" s="577"/>
      <c r="U13" s="577"/>
      <c r="V13" s="577"/>
    </row>
    <row r="14" spans="1:22" hidden="1" x14ac:dyDescent="0.2">
      <c r="A14" s="915"/>
      <c r="B14" s="869"/>
      <c r="C14" s="577"/>
      <c r="D14" s="577"/>
      <c r="E14" s="577"/>
      <c r="F14" s="577"/>
      <c r="G14" s="577"/>
      <c r="H14" s="676"/>
      <c r="I14" s="580"/>
      <c r="J14" s="676"/>
      <c r="K14" s="580"/>
      <c r="L14" s="676"/>
      <c r="M14" s="580"/>
      <c r="N14" s="676"/>
      <c r="O14" s="580"/>
      <c r="P14" s="542">
        <f>H14+J14+L14+N14</f>
        <v>0</v>
      </c>
      <c r="Q14" s="528">
        <f>I14+K14+M14+O14</f>
        <v>0</v>
      </c>
      <c r="R14" s="577"/>
      <c r="S14" s="577"/>
      <c r="T14" s="577"/>
      <c r="U14" s="577"/>
      <c r="V14" s="577"/>
    </row>
    <row r="15" spans="1:22" hidden="1" x14ac:dyDescent="0.2">
      <c r="A15" s="915"/>
      <c r="B15" s="869"/>
      <c r="C15" s="577"/>
      <c r="D15" s="577"/>
      <c r="E15" s="577"/>
      <c r="F15" s="577"/>
      <c r="G15" s="577"/>
      <c r="H15" s="676"/>
      <c r="I15" s="580"/>
      <c r="J15" s="676"/>
      <c r="K15" s="580"/>
      <c r="L15" s="676"/>
      <c r="M15" s="580"/>
      <c r="N15" s="676"/>
      <c r="O15" s="580"/>
      <c r="P15" s="542">
        <f t="shared" si="2"/>
        <v>0</v>
      </c>
      <c r="Q15" s="528">
        <f t="shared" si="3"/>
        <v>0</v>
      </c>
      <c r="R15" s="577"/>
      <c r="S15" s="577"/>
      <c r="T15" s="577"/>
      <c r="U15" s="577"/>
      <c r="V15" s="577"/>
    </row>
    <row r="16" spans="1:22" hidden="1" x14ac:dyDescent="0.2">
      <c r="A16" s="915"/>
      <c r="B16" s="869"/>
      <c r="C16" s="577"/>
      <c r="D16" s="577"/>
      <c r="E16" s="577"/>
      <c r="F16" s="577"/>
      <c r="G16" s="577"/>
      <c r="H16" s="676"/>
      <c r="I16" s="580"/>
      <c r="J16" s="676"/>
      <c r="K16" s="580"/>
      <c r="L16" s="676"/>
      <c r="M16" s="580"/>
      <c r="N16" s="676"/>
      <c r="O16" s="580"/>
      <c r="P16" s="542">
        <f t="shared" si="0"/>
        <v>0</v>
      </c>
      <c r="Q16" s="528">
        <f t="shared" si="1"/>
        <v>0</v>
      </c>
      <c r="R16" s="577"/>
      <c r="S16" s="577"/>
      <c r="T16" s="577"/>
      <c r="U16" s="577"/>
      <c r="V16" s="577"/>
    </row>
    <row r="17" spans="1:22" hidden="1" x14ac:dyDescent="0.2">
      <c r="A17" s="915"/>
      <c r="B17" s="869"/>
      <c r="C17" s="577"/>
      <c r="D17" s="577"/>
      <c r="E17" s="577"/>
      <c r="F17" s="577"/>
      <c r="G17" s="577"/>
      <c r="H17" s="676"/>
      <c r="I17" s="580"/>
      <c r="J17" s="676"/>
      <c r="K17" s="580"/>
      <c r="L17" s="676"/>
      <c r="M17" s="580"/>
      <c r="N17" s="676"/>
      <c r="O17" s="580"/>
      <c r="P17" s="542">
        <f t="shared" si="0"/>
        <v>0</v>
      </c>
      <c r="Q17" s="528">
        <f t="shared" si="1"/>
        <v>0</v>
      </c>
      <c r="R17" s="577"/>
      <c r="S17" s="577"/>
      <c r="T17" s="577"/>
      <c r="U17" s="577"/>
      <c r="V17" s="577"/>
    </row>
    <row r="18" spans="1:22" hidden="1" x14ac:dyDescent="0.2">
      <c r="A18" s="915"/>
      <c r="B18" s="869"/>
      <c r="C18" s="577"/>
      <c r="D18" s="577"/>
      <c r="E18" s="577"/>
      <c r="F18" s="577"/>
      <c r="G18" s="577"/>
      <c r="H18" s="676"/>
      <c r="I18" s="580"/>
      <c r="J18" s="676"/>
      <c r="K18" s="580"/>
      <c r="L18" s="676"/>
      <c r="M18" s="580"/>
      <c r="N18" s="676"/>
      <c r="O18" s="580"/>
      <c r="P18" s="542">
        <f t="shared" si="0"/>
        <v>0</v>
      </c>
      <c r="Q18" s="528">
        <f t="shared" si="1"/>
        <v>0</v>
      </c>
      <c r="R18" s="577"/>
      <c r="S18" s="577"/>
      <c r="T18" s="577"/>
      <c r="U18" s="577"/>
      <c r="V18" s="577"/>
    </row>
    <row r="19" spans="1:22" hidden="1" x14ac:dyDescent="0.2">
      <c r="A19" s="915"/>
      <c r="B19" s="869"/>
      <c r="C19" s="577"/>
      <c r="D19" s="577"/>
      <c r="E19" s="577"/>
      <c r="F19" s="577"/>
      <c r="G19" s="577"/>
      <c r="H19" s="676"/>
      <c r="I19" s="580"/>
      <c r="J19" s="676"/>
      <c r="K19" s="580"/>
      <c r="L19" s="676"/>
      <c r="M19" s="580"/>
      <c r="N19" s="676"/>
      <c r="O19" s="580"/>
      <c r="P19" s="542">
        <f t="shared" si="0"/>
        <v>0</v>
      </c>
      <c r="Q19" s="528">
        <f t="shared" si="1"/>
        <v>0</v>
      </c>
      <c r="R19" s="577"/>
      <c r="S19" s="577"/>
      <c r="T19" s="577"/>
      <c r="U19" s="577"/>
      <c r="V19" s="577"/>
    </row>
    <row r="20" spans="1:22" ht="65.25" hidden="1" customHeight="1" x14ac:dyDescent="0.2">
      <c r="A20" s="915"/>
      <c r="B20" s="870"/>
      <c r="C20" s="577"/>
      <c r="D20" s="577"/>
      <c r="E20" s="577"/>
      <c r="F20" s="577"/>
      <c r="G20" s="577"/>
      <c r="H20" s="676"/>
      <c r="I20" s="580"/>
      <c r="J20" s="676"/>
      <c r="K20" s="580"/>
      <c r="L20" s="676"/>
      <c r="M20" s="580"/>
      <c r="N20" s="676"/>
      <c r="O20" s="580"/>
      <c r="P20" s="542">
        <f t="shared" si="0"/>
        <v>0</v>
      </c>
      <c r="Q20" s="528">
        <f t="shared" si="1"/>
        <v>0</v>
      </c>
      <c r="R20" s="577"/>
      <c r="S20" s="577"/>
      <c r="T20" s="577"/>
      <c r="U20" s="577"/>
      <c r="V20" s="577"/>
    </row>
    <row r="21" spans="1:22" ht="15.6" customHeight="1" x14ac:dyDescent="0.2">
      <c r="A21" s="618"/>
      <c r="B21" s="619"/>
      <c r="C21" s="618" t="s">
        <v>1478</v>
      </c>
      <c r="D21" s="619"/>
      <c r="E21" s="619"/>
      <c r="F21" s="619"/>
      <c r="G21" s="620"/>
      <c r="H21" s="742">
        <f t="shared" ref="H21:Q21" si="4">SUM(H8:H20)</f>
        <v>0.4</v>
      </c>
      <c r="I21" s="479">
        <f t="shared" si="4"/>
        <v>0</v>
      </c>
      <c r="J21" s="742">
        <f t="shared" si="4"/>
        <v>1</v>
      </c>
      <c r="K21" s="479">
        <f t="shared" si="4"/>
        <v>6327500</v>
      </c>
      <c r="L21" s="742">
        <f t="shared" si="4"/>
        <v>0.35</v>
      </c>
      <c r="M21" s="479">
        <f t="shared" si="4"/>
        <v>150000</v>
      </c>
      <c r="N21" s="742">
        <f t="shared" si="4"/>
        <v>0.25</v>
      </c>
      <c r="O21" s="479">
        <f t="shared" si="4"/>
        <v>50000</v>
      </c>
      <c r="P21" s="479">
        <f t="shared" si="4"/>
        <v>2</v>
      </c>
      <c r="Q21" s="479">
        <f t="shared" si="4"/>
        <v>6527500</v>
      </c>
      <c r="R21" s="478"/>
      <c r="S21" s="478"/>
      <c r="T21" s="478"/>
      <c r="U21" s="478"/>
      <c r="V21" s="478"/>
    </row>
  </sheetData>
  <mergeCells count="26">
    <mergeCell ref="D8:D9"/>
    <mergeCell ref="F8:F9"/>
    <mergeCell ref="G8:G9"/>
    <mergeCell ref="V8:V9"/>
    <mergeCell ref="U8:U9"/>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 ref="C8:C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 C10: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opLeftCell="C1" zoomScaleNormal="100" workbookViewId="0">
      <pane ySplit="7" topLeftCell="A8" activePane="bottomLeft" state="frozen"/>
      <selection activeCell="A7" sqref="A7"/>
      <selection pane="bottomLeft" activeCell="G9" sqref="G9"/>
    </sheetView>
  </sheetViews>
  <sheetFormatPr baseColWidth="10" defaultColWidth="11.42578125" defaultRowHeight="15" x14ac:dyDescent="0.25"/>
  <cols>
    <col min="1" max="1" width="24.140625" customWidth="1"/>
    <col min="2" max="2" width="26.28515625" customWidth="1"/>
    <col min="3" max="3" width="27.42578125" customWidth="1"/>
    <col min="4" max="4" width="27.42578125" style="404" customWidth="1"/>
    <col min="5" max="5" width="27.42578125" customWidth="1"/>
    <col min="6" max="6" width="14.7109375" customWidth="1"/>
    <col min="7" max="7" width="27.42578125" customWidth="1"/>
    <col min="8" max="8" width="17.28515625" customWidth="1"/>
    <col min="9" max="9" width="14.85546875" style="228" bestFit="1" customWidth="1"/>
    <col min="10" max="10" width="17.5703125" customWidth="1"/>
    <col min="11" max="11" width="18.85546875" style="228" customWidth="1"/>
    <col min="12" max="12" width="19" customWidth="1"/>
    <col min="13" max="13" width="14.85546875" style="228" bestFit="1" customWidth="1"/>
    <col min="14" max="14" width="17" customWidth="1"/>
    <col min="15" max="15" width="14.85546875" style="228" bestFit="1" customWidth="1"/>
    <col min="16" max="16" width="17.28515625" customWidth="1"/>
    <col min="17" max="17" width="18.28515625" style="228" customWidth="1"/>
    <col min="18" max="18" width="14.140625" hidden="1" customWidth="1"/>
    <col min="19" max="20" width="18.28515625" customWidth="1"/>
    <col min="21" max="21" width="14.140625" customWidth="1"/>
    <col min="22" max="22" width="17" customWidth="1"/>
  </cols>
  <sheetData>
    <row r="1" spans="1:22" ht="18" customHeight="1" x14ac:dyDescent="0.25">
      <c r="A1" s="693"/>
      <c r="B1" s="694"/>
      <c r="C1" s="695" t="s">
        <v>1524</v>
      </c>
      <c r="D1" s="695" t="s">
        <v>1525</v>
      </c>
      <c r="E1" s="694"/>
      <c r="F1" s="694"/>
      <c r="G1" s="694"/>
      <c r="H1" s="696" t="s">
        <v>1353</v>
      </c>
      <c r="I1" s="697"/>
      <c r="J1" s="693"/>
      <c r="K1" s="694"/>
      <c r="L1" s="694"/>
      <c r="M1" s="694"/>
      <c r="N1" s="694"/>
      <c r="O1" s="694"/>
      <c r="P1" s="694"/>
      <c r="Q1" s="694"/>
      <c r="R1" s="694"/>
      <c r="S1" s="694"/>
      <c r="T1" s="694"/>
      <c r="U1" s="694"/>
      <c r="V1" s="694"/>
    </row>
    <row r="2" spans="1:22" ht="18" customHeight="1" x14ac:dyDescent="0.25">
      <c r="A2" s="693"/>
      <c r="B2" s="694"/>
      <c r="C2" s="694"/>
      <c r="D2" s="694"/>
      <c r="E2" s="694"/>
      <c r="F2" s="694"/>
      <c r="G2" s="694"/>
      <c r="H2" s="696"/>
      <c r="I2" s="697"/>
      <c r="J2" s="693"/>
      <c r="K2" s="694"/>
      <c r="L2" s="694"/>
      <c r="M2" s="694"/>
      <c r="N2" s="694"/>
      <c r="O2" s="694"/>
      <c r="P2" s="694"/>
      <c r="Q2" s="694"/>
      <c r="R2" s="694"/>
      <c r="S2" s="694"/>
      <c r="T2" s="694"/>
      <c r="U2" s="694"/>
      <c r="V2" s="694"/>
    </row>
    <row r="3" spans="1:22" ht="18" customHeight="1" x14ac:dyDescent="0.25">
      <c r="A3" s="698" t="s">
        <v>1346</v>
      </c>
      <c r="B3" s="694"/>
      <c r="C3" s="694"/>
      <c r="D3" s="694"/>
      <c r="E3" s="694"/>
      <c r="F3" s="694"/>
      <c r="G3" s="694"/>
      <c r="H3" s="696"/>
      <c r="I3" s="697"/>
      <c r="J3" s="693"/>
      <c r="K3" s="694"/>
      <c r="L3" s="694"/>
      <c r="M3" s="694"/>
      <c r="N3" s="694"/>
      <c r="O3" s="694"/>
      <c r="P3" s="694"/>
      <c r="Q3" s="694"/>
      <c r="R3" s="694"/>
      <c r="S3" s="694"/>
      <c r="T3" s="694"/>
      <c r="U3" s="694"/>
      <c r="V3" s="694"/>
    </row>
    <row r="4" spans="1:22" ht="33" customHeight="1" x14ac:dyDescent="0.25">
      <c r="A4" s="928" t="s">
        <v>1352</v>
      </c>
      <c r="B4" s="928"/>
      <c r="C4" s="928"/>
      <c r="D4" s="928"/>
      <c r="E4" s="928"/>
      <c r="F4" s="928"/>
      <c r="G4" s="928"/>
      <c r="H4" s="928"/>
      <c r="I4" s="928"/>
      <c r="J4" s="928"/>
      <c r="K4" s="928"/>
      <c r="L4" s="928"/>
      <c r="M4" s="928"/>
      <c r="N4" s="928"/>
      <c r="O4" s="928"/>
      <c r="P4" s="928"/>
      <c r="Q4" s="928"/>
      <c r="R4" s="928"/>
      <c r="S4" s="928"/>
      <c r="T4" s="928"/>
      <c r="U4" s="928"/>
      <c r="V4" s="928"/>
    </row>
    <row r="5" spans="1:22" ht="14.45" customHeight="1" x14ac:dyDescent="0.25">
      <c r="A5" s="907" t="s">
        <v>96</v>
      </c>
      <c r="B5" s="909" t="s">
        <v>110</v>
      </c>
      <c r="C5" s="861" t="s">
        <v>1495</v>
      </c>
      <c r="D5" s="861" t="s">
        <v>1496</v>
      </c>
      <c r="E5" s="861" t="s">
        <v>86</v>
      </c>
      <c r="F5" s="861" t="s">
        <v>391</v>
      </c>
      <c r="G5" s="861" t="s">
        <v>87</v>
      </c>
      <c r="H5" s="918" t="s">
        <v>99</v>
      </c>
      <c r="I5" s="920"/>
      <c r="J5" s="920"/>
      <c r="K5" s="920"/>
      <c r="L5" s="920"/>
      <c r="M5" s="920"/>
      <c r="N5" s="920"/>
      <c r="O5" s="919"/>
      <c r="P5" s="921" t="s">
        <v>100</v>
      </c>
      <c r="Q5" s="922"/>
      <c r="R5" s="909" t="s">
        <v>101</v>
      </c>
      <c r="S5" s="909" t="s">
        <v>102</v>
      </c>
      <c r="T5" s="909" t="s">
        <v>109</v>
      </c>
      <c r="U5" s="909" t="s">
        <v>108</v>
      </c>
      <c r="V5" s="861" t="s">
        <v>88</v>
      </c>
    </row>
    <row r="6" spans="1:22" ht="14.45" customHeight="1" x14ac:dyDescent="0.25">
      <c r="A6" s="907"/>
      <c r="B6" s="907"/>
      <c r="C6" s="862"/>
      <c r="D6" s="862"/>
      <c r="E6" s="862"/>
      <c r="F6" s="862"/>
      <c r="G6" s="862"/>
      <c r="H6" s="918" t="s">
        <v>103</v>
      </c>
      <c r="I6" s="919"/>
      <c r="J6" s="918" t="s">
        <v>104</v>
      </c>
      <c r="K6" s="919"/>
      <c r="L6" s="918" t="s">
        <v>105</v>
      </c>
      <c r="M6" s="919"/>
      <c r="N6" s="918" t="s">
        <v>106</v>
      </c>
      <c r="O6" s="919"/>
      <c r="P6" s="923"/>
      <c r="Q6" s="924"/>
      <c r="R6" s="907"/>
      <c r="S6" s="907"/>
      <c r="T6" s="907"/>
      <c r="U6" s="907"/>
      <c r="V6" s="862"/>
    </row>
    <row r="7" spans="1:22" ht="47.25" x14ac:dyDescent="0.25">
      <c r="A7" s="908"/>
      <c r="B7" s="908"/>
      <c r="C7" s="863"/>
      <c r="D7" s="863"/>
      <c r="E7" s="863"/>
      <c r="F7" s="863"/>
      <c r="G7" s="863"/>
      <c r="H7" s="699" t="s">
        <v>107</v>
      </c>
      <c r="I7" s="699" t="s">
        <v>12</v>
      </c>
      <c r="J7" s="699" t="s">
        <v>107</v>
      </c>
      <c r="K7" s="699" t="s">
        <v>12</v>
      </c>
      <c r="L7" s="699" t="s">
        <v>107</v>
      </c>
      <c r="M7" s="699" t="s">
        <v>12</v>
      </c>
      <c r="N7" s="699" t="s">
        <v>107</v>
      </c>
      <c r="O7" s="699" t="s">
        <v>12</v>
      </c>
      <c r="P7" s="699" t="s">
        <v>107</v>
      </c>
      <c r="Q7" s="699" t="s">
        <v>12</v>
      </c>
      <c r="R7" s="908"/>
      <c r="S7" s="908"/>
      <c r="T7" s="908"/>
      <c r="U7" s="908"/>
      <c r="V7" s="863"/>
    </row>
    <row r="8" spans="1:22" ht="15.6" customHeight="1" x14ac:dyDescent="0.25">
      <c r="A8" s="700"/>
      <c r="B8" s="701"/>
      <c r="C8" s="631"/>
      <c r="D8" s="631"/>
      <c r="E8" s="631"/>
      <c r="F8" s="632"/>
      <c r="G8" s="631"/>
      <c r="H8" s="702"/>
      <c r="I8" s="702"/>
      <c r="J8" s="702"/>
      <c r="K8" s="702"/>
      <c r="L8" s="702"/>
      <c r="M8" s="702"/>
      <c r="N8" s="702"/>
      <c r="O8" s="702"/>
      <c r="P8" s="702"/>
      <c r="Q8" s="702"/>
      <c r="R8" s="703"/>
      <c r="S8" s="703"/>
      <c r="T8" s="703"/>
      <c r="U8" s="703"/>
      <c r="V8" s="631"/>
    </row>
    <row r="9" spans="1:22" ht="159" customHeight="1" x14ac:dyDescent="0.25">
      <c r="A9" s="925" t="s">
        <v>1416</v>
      </c>
      <c r="B9" s="925" t="s">
        <v>1417</v>
      </c>
      <c r="C9" s="578" t="s">
        <v>1525</v>
      </c>
      <c r="D9" s="578" t="s">
        <v>1758</v>
      </c>
      <c r="E9" s="578" t="s">
        <v>2136</v>
      </c>
      <c r="F9" s="577" t="s">
        <v>1761</v>
      </c>
      <c r="G9" s="578" t="s">
        <v>1759</v>
      </c>
      <c r="H9" s="581">
        <v>0.25</v>
      </c>
      <c r="I9" s="709">
        <v>0</v>
      </c>
      <c r="J9" s="581">
        <v>0.25</v>
      </c>
      <c r="K9" s="709">
        <v>0</v>
      </c>
      <c r="L9" s="581">
        <v>0.25</v>
      </c>
      <c r="M9" s="709">
        <v>0</v>
      </c>
      <c r="N9" s="581">
        <v>0.25</v>
      </c>
      <c r="O9" s="709">
        <v>0</v>
      </c>
      <c r="P9" s="583">
        <f>H9+J9+L9+N9</f>
        <v>1</v>
      </c>
      <c r="Q9" s="710">
        <f>I9+K9+M9+O9</f>
        <v>0</v>
      </c>
      <c r="R9" s="549" t="s">
        <v>1760</v>
      </c>
      <c r="S9" s="550"/>
      <c r="T9" s="550" t="s">
        <v>2194</v>
      </c>
      <c r="U9" s="549" t="s">
        <v>1737</v>
      </c>
      <c r="V9" s="577" t="s">
        <v>1698</v>
      </c>
    </row>
    <row r="10" spans="1:22" hidden="1" x14ac:dyDescent="0.25">
      <c r="A10" s="926"/>
      <c r="B10" s="926"/>
      <c r="C10" s="578"/>
      <c r="D10" s="578"/>
      <c r="E10" s="578"/>
      <c r="F10" s="577"/>
      <c r="G10" s="577"/>
      <c r="H10" s="684"/>
      <c r="I10" s="582"/>
      <c r="J10" s="684"/>
      <c r="K10" s="582"/>
      <c r="L10" s="684"/>
      <c r="M10" s="582"/>
      <c r="N10" s="684"/>
      <c r="O10" s="582"/>
      <c r="P10" s="685">
        <f t="shared" ref="P10:Q20" si="0">H10+J10+L10+N10</f>
        <v>0</v>
      </c>
      <c r="Q10" s="528">
        <f t="shared" si="0"/>
        <v>0</v>
      </c>
      <c r="R10" s="577"/>
      <c r="S10" s="577"/>
      <c r="T10" s="577"/>
      <c r="U10" s="577"/>
      <c r="V10" s="577"/>
    </row>
    <row r="11" spans="1:22" hidden="1" x14ac:dyDescent="0.25">
      <c r="A11" s="926"/>
      <c r="B11" s="926"/>
      <c r="C11" s="578"/>
      <c r="D11" s="578"/>
      <c r="E11" s="578"/>
      <c r="F11" s="577"/>
      <c r="G11" s="577"/>
      <c r="H11" s="684"/>
      <c r="I11" s="582"/>
      <c r="J11" s="684"/>
      <c r="K11" s="582"/>
      <c r="L11" s="684"/>
      <c r="M11" s="582"/>
      <c r="N11" s="684"/>
      <c r="O11" s="582"/>
      <c r="P11" s="685">
        <f t="shared" si="0"/>
        <v>0</v>
      </c>
      <c r="Q11" s="528">
        <f t="shared" si="0"/>
        <v>0</v>
      </c>
      <c r="R11" s="577"/>
      <c r="S11" s="577"/>
      <c r="T11" s="577"/>
      <c r="U11" s="577"/>
      <c r="V11" s="577"/>
    </row>
    <row r="12" spans="1:22" hidden="1" x14ac:dyDescent="0.25">
      <c r="A12" s="926"/>
      <c r="B12" s="926"/>
      <c r="C12" s="578"/>
      <c r="D12" s="578"/>
      <c r="E12" s="578"/>
      <c r="F12" s="577"/>
      <c r="G12" s="577"/>
      <c r="H12" s="684"/>
      <c r="I12" s="582"/>
      <c r="J12" s="684"/>
      <c r="K12" s="582"/>
      <c r="L12" s="684"/>
      <c r="M12" s="582"/>
      <c r="N12" s="684"/>
      <c r="O12" s="582"/>
      <c r="P12" s="685">
        <f t="shared" si="0"/>
        <v>0</v>
      </c>
      <c r="Q12" s="528">
        <f t="shared" si="0"/>
        <v>0</v>
      </c>
      <c r="R12" s="577"/>
      <c r="S12" s="577"/>
      <c r="T12" s="577"/>
      <c r="U12" s="577"/>
      <c r="V12" s="686"/>
    </row>
    <row r="13" spans="1:22" hidden="1" x14ac:dyDescent="0.25">
      <c r="A13" s="926"/>
      <c r="B13" s="926"/>
      <c r="C13" s="578"/>
      <c r="D13" s="578"/>
      <c r="E13" s="578"/>
      <c r="F13" s="577"/>
      <c r="G13" s="577"/>
      <c r="H13" s="687"/>
      <c r="I13" s="582"/>
      <c r="J13" s="687"/>
      <c r="K13" s="582"/>
      <c r="L13" s="687"/>
      <c r="M13" s="582"/>
      <c r="N13" s="687"/>
      <c r="O13" s="582"/>
      <c r="P13" s="685">
        <f t="shared" si="0"/>
        <v>0</v>
      </c>
      <c r="Q13" s="528">
        <f t="shared" si="0"/>
        <v>0</v>
      </c>
      <c r="R13" s="577"/>
      <c r="S13" s="577"/>
      <c r="T13" s="577"/>
      <c r="U13" s="577"/>
      <c r="V13" s="577"/>
    </row>
    <row r="14" spans="1:22" hidden="1" x14ac:dyDescent="0.25">
      <c r="A14" s="926"/>
      <c r="B14" s="926"/>
      <c r="C14" s="578"/>
      <c r="D14" s="578"/>
      <c r="E14" s="578"/>
      <c r="F14" s="577"/>
      <c r="G14" s="577"/>
      <c r="H14" s="684"/>
      <c r="I14" s="582"/>
      <c r="J14" s="684"/>
      <c r="K14" s="582"/>
      <c r="L14" s="684"/>
      <c r="M14" s="582"/>
      <c r="N14" s="684"/>
      <c r="O14" s="582"/>
      <c r="P14" s="685">
        <f t="shared" si="0"/>
        <v>0</v>
      </c>
      <c r="Q14" s="528">
        <f t="shared" si="0"/>
        <v>0</v>
      </c>
      <c r="R14" s="577"/>
      <c r="S14" s="577"/>
      <c r="T14" s="577"/>
      <c r="U14" s="577"/>
      <c r="V14" s="577"/>
    </row>
    <row r="15" spans="1:22" hidden="1" x14ac:dyDescent="0.25">
      <c r="A15" s="926"/>
      <c r="B15" s="926"/>
      <c r="C15" s="578"/>
      <c r="D15" s="578"/>
      <c r="E15" s="578"/>
      <c r="F15" s="577"/>
      <c r="G15" s="577"/>
      <c r="H15" s="684"/>
      <c r="I15" s="582"/>
      <c r="J15" s="684"/>
      <c r="K15" s="582"/>
      <c r="L15" s="684"/>
      <c r="M15" s="582"/>
      <c r="N15" s="684"/>
      <c r="O15" s="582"/>
      <c r="P15" s="685">
        <f t="shared" si="0"/>
        <v>0</v>
      </c>
      <c r="Q15" s="528">
        <f t="shared" si="0"/>
        <v>0</v>
      </c>
      <c r="R15" s="577"/>
      <c r="S15" s="577"/>
      <c r="T15" s="577"/>
      <c r="U15" s="577"/>
      <c r="V15" s="577"/>
    </row>
    <row r="16" spans="1:22" hidden="1" x14ac:dyDescent="0.25">
      <c r="A16" s="926"/>
      <c r="B16" s="926"/>
      <c r="C16" s="578"/>
      <c r="D16" s="578"/>
      <c r="E16" s="578"/>
      <c r="F16" s="577"/>
      <c r="G16" s="577"/>
      <c r="H16" s="684"/>
      <c r="I16" s="582"/>
      <c r="J16" s="684"/>
      <c r="K16" s="582"/>
      <c r="L16" s="684"/>
      <c r="M16" s="582"/>
      <c r="N16" s="684"/>
      <c r="O16" s="582"/>
      <c r="P16" s="685">
        <f t="shared" si="0"/>
        <v>0</v>
      </c>
      <c r="Q16" s="528">
        <f t="shared" si="0"/>
        <v>0</v>
      </c>
      <c r="R16" s="577"/>
      <c r="S16" s="577"/>
      <c r="T16" s="577"/>
      <c r="U16" s="577"/>
      <c r="V16" s="577"/>
    </row>
    <row r="17" spans="1:22" hidden="1" x14ac:dyDescent="0.25">
      <c r="A17" s="926"/>
      <c r="B17" s="926"/>
      <c r="C17" s="578"/>
      <c r="D17" s="578"/>
      <c r="E17" s="578"/>
      <c r="F17" s="577"/>
      <c r="G17" s="577"/>
      <c r="H17" s="687"/>
      <c r="I17" s="582"/>
      <c r="J17" s="687"/>
      <c r="K17" s="582"/>
      <c r="L17" s="687"/>
      <c r="M17" s="582"/>
      <c r="N17" s="687"/>
      <c r="O17" s="582"/>
      <c r="P17" s="685">
        <f t="shared" si="0"/>
        <v>0</v>
      </c>
      <c r="Q17" s="528">
        <f t="shared" si="0"/>
        <v>0</v>
      </c>
      <c r="R17" s="684"/>
      <c r="S17" s="684"/>
      <c r="T17" s="684"/>
      <c r="U17" s="684"/>
      <c r="V17" s="577"/>
    </row>
    <row r="18" spans="1:22" hidden="1" x14ac:dyDescent="0.25">
      <c r="A18" s="926"/>
      <c r="B18" s="926"/>
      <c r="C18" s="578"/>
      <c r="D18" s="578"/>
      <c r="E18" s="578"/>
      <c r="F18" s="577"/>
      <c r="G18" s="577"/>
      <c r="H18" s="684"/>
      <c r="I18" s="582"/>
      <c r="J18" s="684"/>
      <c r="K18" s="582"/>
      <c r="L18" s="684"/>
      <c r="M18" s="582"/>
      <c r="N18" s="684"/>
      <c r="O18" s="582"/>
      <c r="P18" s="685">
        <f t="shared" si="0"/>
        <v>0</v>
      </c>
      <c r="Q18" s="528">
        <f t="shared" si="0"/>
        <v>0</v>
      </c>
      <c r="R18" s="577"/>
      <c r="S18" s="577"/>
      <c r="T18" s="577"/>
      <c r="U18" s="577"/>
      <c r="V18" s="577"/>
    </row>
    <row r="19" spans="1:22" hidden="1" x14ac:dyDescent="0.25">
      <c r="A19" s="926"/>
      <c r="B19" s="926"/>
      <c r="C19" s="578"/>
      <c r="D19" s="578"/>
      <c r="E19" s="578"/>
      <c r="F19" s="577"/>
      <c r="G19" s="577"/>
      <c r="H19" s="684"/>
      <c r="I19" s="582"/>
      <c r="J19" s="684"/>
      <c r="K19" s="582"/>
      <c r="L19" s="684"/>
      <c r="M19" s="582"/>
      <c r="N19" s="684"/>
      <c r="O19" s="582"/>
      <c r="P19" s="685">
        <f t="shared" si="0"/>
        <v>0</v>
      </c>
      <c r="Q19" s="528">
        <f t="shared" si="0"/>
        <v>0</v>
      </c>
      <c r="R19" s="577"/>
      <c r="S19" s="577"/>
      <c r="T19" s="577"/>
      <c r="U19" s="577"/>
      <c r="V19" s="686"/>
    </row>
    <row r="20" spans="1:22" hidden="1" x14ac:dyDescent="0.25">
      <c r="A20" s="927"/>
      <c r="B20" s="927"/>
      <c r="C20" s="578"/>
      <c r="D20" s="578"/>
      <c r="E20" s="578"/>
      <c r="F20" s="577"/>
      <c r="G20" s="577"/>
      <c r="H20" s="684"/>
      <c r="I20" s="582"/>
      <c r="J20" s="684"/>
      <c r="K20" s="582"/>
      <c r="L20" s="684"/>
      <c r="M20" s="582"/>
      <c r="N20" s="684"/>
      <c r="O20" s="582"/>
      <c r="P20" s="685">
        <f t="shared" si="0"/>
        <v>0</v>
      </c>
      <c r="Q20" s="528">
        <f t="shared" si="0"/>
        <v>0</v>
      </c>
      <c r="R20" s="684"/>
      <c r="S20" s="684"/>
      <c r="T20" s="684"/>
      <c r="U20" s="684"/>
      <c r="V20" s="577"/>
    </row>
    <row r="21" spans="1:22" ht="15.6" customHeight="1" x14ac:dyDescent="0.25">
      <c r="A21" s="688"/>
      <c r="B21" s="689"/>
      <c r="C21" s="688" t="s">
        <v>115</v>
      </c>
      <c r="D21" s="688"/>
      <c r="E21" s="689"/>
      <c r="F21" s="689"/>
      <c r="G21" s="689"/>
      <c r="H21" s="690">
        <f t="shared" ref="H21:Q21" si="1">SUM(H9:H20)</f>
        <v>0.25</v>
      </c>
      <c r="I21" s="691">
        <f t="shared" si="1"/>
        <v>0</v>
      </c>
      <c r="J21" s="690">
        <f t="shared" si="1"/>
        <v>0.25</v>
      </c>
      <c r="K21" s="691">
        <f t="shared" si="1"/>
        <v>0</v>
      </c>
      <c r="L21" s="690">
        <f t="shared" si="1"/>
        <v>0.25</v>
      </c>
      <c r="M21" s="691">
        <f t="shared" si="1"/>
        <v>0</v>
      </c>
      <c r="N21" s="690">
        <f t="shared" si="1"/>
        <v>0.25</v>
      </c>
      <c r="O21" s="691">
        <f t="shared" si="1"/>
        <v>0</v>
      </c>
      <c r="P21" s="691">
        <f t="shared" si="1"/>
        <v>1</v>
      </c>
      <c r="Q21" s="691">
        <f t="shared" si="1"/>
        <v>0</v>
      </c>
      <c r="R21" s="692"/>
      <c r="S21" s="692"/>
      <c r="T21" s="692"/>
      <c r="U21" s="692"/>
      <c r="V21" s="692"/>
    </row>
    <row r="23" spans="1:22" x14ac:dyDescent="0.25">
      <c r="C23" s="404"/>
    </row>
    <row r="24" spans="1:22" x14ac:dyDescent="0.25">
      <c r="C24" s="404"/>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1"/>
  <sheetViews>
    <sheetView topLeftCell="B1" zoomScale="50" zoomScaleNormal="50" workbookViewId="0">
      <pane ySplit="6" topLeftCell="A7" activePane="bottomLeft" state="frozen"/>
      <selection activeCell="R7" sqref="R7"/>
      <selection pane="bottomLeft" activeCell="B8" sqref="B8:B17"/>
    </sheetView>
  </sheetViews>
  <sheetFormatPr baseColWidth="10" defaultColWidth="11.42578125" defaultRowHeight="15" x14ac:dyDescent="0.25"/>
  <cols>
    <col min="1" max="1" width="34" customWidth="1"/>
    <col min="2" max="2" width="35.7109375" customWidth="1"/>
    <col min="3" max="3" width="27.42578125" customWidth="1"/>
    <col min="4" max="4" width="27.42578125" style="404" customWidth="1"/>
    <col min="5" max="5" width="27.42578125" customWidth="1"/>
    <col min="6" max="6" width="15.7109375" customWidth="1"/>
    <col min="7" max="7" width="27.42578125" customWidth="1"/>
    <col min="8" max="8" width="19.85546875" customWidth="1"/>
    <col min="9" max="9" width="20.85546875" customWidth="1"/>
    <col min="10" max="10" width="20" customWidth="1"/>
    <col min="11" max="11" width="16.5703125" customWidth="1"/>
    <col min="12" max="12" width="20" customWidth="1"/>
    <col min="13" max="13" width="15" customWidth="1"/>
    <col min="14" max="14" width="20.5703125" customWidth="1"/>
    <col min="15" max="15" width="14.85546875" bestFit="1" customWidth="1"/>
    <col min="16" max="16" width="20" customWidth="1"/>
    <col min="17" max="17" width="19.85546875" customWidth="1"/>
    <col min="18" max="18" width="22.140625" customWidth="1"/>
    <col min="19" max="19" width="20.85546875" customWidth="1"/>
    <col min="20" max="20" width="21.42578125" customWidth="1"/>
    <col min="21" max="21" width="21.85546875" customWidth="1"/>
  </cols>
  <sheetData>
    <row r="1" spans="1:28" ht="15.75" x14ac:dyDescent="0.25">
      <c r="A1" s="940" t="s">
        <v>1344</v>
      </c>
      <c r="B1" s="940"/>
      <c r="C1" s="940"/>
      <c r="D1" s="940"/>
      <c r="E1" s="940"/>
      <c r="F1" s="940"/>
      <c r="G1" s="940"/>
      <c r="H1" s="940"/>
      <c r="I1" s="940"/>
      <c r="J1" s="940"/>
      <c r="K1" s="940"/>
      <c r="L1" s="940"/>
      <c r="M1" s="940"/>
      <c r="N1" s="940"/>
      <c r="O1" s="940"/>
      <c r="P1" s="940"/>
      <c r="Q1" s="940"/>
      <c r="R1" s="940"/>
      <c r="S1" s="940"/>
      <c r="T1" s="940"/>
      <c r="U1" s="940"/>
      <c r="V1" s="446" t="s">
        <v>1533</v>
      </c>
      <c r="W1" s="446" t="s">
        <v>1534</v>
      </c>
      <c r="X1" s="446" t="s">
        <v>1535</v>
      </c>
      <c r="Y1" s="446" t="s">
        <v>1536</v>
      </c>
      <c r="Z1" s="446" t="s">
        <v>1537</v>
      </c>
      <c r="AA1" s="446" t="s">
        <v>1538</v>
      </c>
      <c r="AB1" s="446" t="s">
        <v>1539</v>
      </c>
    </row>
    <row r="2" spans="1:28" ht="15.75" x14ac:dyDescent="0.25">
      <c r="A2" s="941" t="s">
        <v>1418</v>
      </c>
      <c r="B2" s="941"/>
      <c r="C2" s="941"/>
      <c r="D2" s="941"/>
      <c r="E2" s="941"/>
      <c r="F2" s="941"/>
      <c r="G2" s="941"/>
      <c r="H2" s="941"/>
      <c r="I2" s="941"/>
      <c r="J2" s="941"/>
      <c r="K2" s="941"/>
      <c r="L2" s="941"/>
      <c r="M2" s="941"/>
      <c r="N2" s="941"/>
      <c r="O2" s="941"/>
      <c r="P2" s="941"/>
      <c r="Q2" s="941"/>
      <c r="R2" s="941"/>
      <c r="S2" s="941"/>
      <c r="T2" s="941"/>
      <c r="U2" s="941"/>
    </row>
    <row r="3" spans="1:28" ht="13.5" customHeight="1" x14ac:dyDescent="0.25">
      <c r="A3" s="718" t="s">
        <v>1419</v>
      </c>
      <c r="B3" s="719"/>
      <c r="C3" s="719"/>
      <c r="D3" s="719"/>
      <c r="E3" s="719"/>
      <c r="F3" s="719"/>
      <c r="G3" s="719"/>
      <c r="H3" s="719"/>
      <c r="I3" s="719"/>
      <c r="J3" s="719"/>
      <c r="K3" s="719"/>
      <c r="L3" s="719"/>
      <c r="M3" s="720" t="s">
        <v>1570</v>
      </c>
      <c r="N3" s="720" t="s">
        <v>1571</v>
      </c>
      <c r="O3" s="720" t="s">
        <v>1572</v>
      </c>
      <c r="P3" s="720" t="s">
        <v>1573</v>
      </c>
      <c r="Q3" s="719"/>
      <c r="R3" s="719"/>
      <c r="S3" s="719"/>
      <c r="T3" s="719"/>
      <c r="U3" s="719"/>
    </row>
    <row r="4" spans="1:28" ht="15" customHeight="1" x14ac:dyDescent="0.25">
      <c r="A4" s="907" t="s">
        <v>96</v>
      </c>
      <c r="B4" s="909" t="s">
        <v>110</v>
      </c>
      <c r="C4" s="861" t="s">
        <v>1495</v>
      </c>
      <c r="D4" s="861" t="s">
        <v>1496</v>
      </c>
      <c r="E4" s="861" t="s">
        <v>86</v>
      </c>
      <c r="F4" s="861" t="s">
        <v>391</v>
      </c>
      <c r="G4" s="861" t="s">
        <v>87</v>
      </c>
      <c r="H4" s="918" t="s">
        <v>99</v>
      </c>
      <c r="I4" s="920"/>
      <c r="J4" s="920"/>
      <c r="K4" s="920"/>
      <c r="L4" s="920"/>
      <c r="M4" s="920"/>
      <c r="N4" s="920"/>
      <c r="O4" s="919"/>
      <c r="P4" s="921" t="s">
        <v>100</v>
      </c>
      <c r="Q4" s="922"/>
      <c r="R4" s="909" t="s">
        <v>102</v>
      </c>
      <c r="S4" s="909" t="s">
        <v>109</v>
      </c>
      <c r="T4" s="909" t="s">
        <v>108</v>
      </c>
      <c r="U4" s="861" t="s">
        <v>88</v>
      </c>
    </row>
    <row r="5" spans="1:28" ht="15" customHeight="1" x14ac:dyDescent="0.25">
      <c r="A5" s="907"/>
      <c r="B5" s="907"/>
      <c r="C5" s="862"/>
      <c r="D5" s="862"/>
      <c r="E5" s="862"/>
      <c r="F5" s="862"/>
      <c r="G5" s="862"/>
      <c r="H5" s="918" t="s">
        <v>103</v>
      </c>
      <c r="I5" s="919"/>
      <c r="J5" s="918" t="s">
        <v>104</v>
      </c>
      <c r="K5" s="919"/>
      <c r="L5" s="918" t="s">
        <v>105</v>
      </c>
      <c r="M5" s="919"/>
      <c r="N5" s="918" t="s">
        <v>106</v>
      </c>
      <c r="O5" s="919"/>
      <c r="P5" s="923"/>
      <c r="Q5" s="924"/>
      <c r="R5" s="907"/>
      <c r="S5" s="907"/>
      <c r="T5" s="907"/>
      <c r="U5" s="862"/>
    </row>
    <row r="6" spans="1:28" ht="31.5" x14ac:dyDescent="0.25">
      <c r="A6" s="908"/>
      <c r="B6" s="908"/>
      <c r="C6" s="863"/>
      <c r="D6" s="863"/>
      <c r="E6" s="863"/>
      <c r="F6" s="863"/>
      <c r="G6" s="863"/>
      <c r="H6" s="699" t="s">
        <v>107</v>
      </c>
      <c r="I6" s="699" t="s">
        <v>12</v>
      </c>
      <c r="J6" s="699" t="s">
        <v>107</v>
      </c>
      <c r="K6" s="699" t="s">
        <v>12</v>
      </c>
      <c r="L6" s="699" t="s">
        <v>107</v>
      </c>
      <c r="M6" s="699" t="s">
        <v>12</v>
      </c>
      <c r="N6" s="699" t="s">
        <v>107</v>
      </c>
      <c r="O6" s="699" t="s">
        <v>12</v>
      </c>
      <c r="P6" s="699" t="s">
        <v>107</v>
      </c>
      <c r="Q6" s="699" t="s">
        <v>12</v>
      </c>
      <c r="R6" s="908"/>
      <c r="S6" s="908"/>
      <c r="T6" s="908"/>
      <c r="U6" s="863"/>
    </row>
    <row r="7" spans="1:28" ht="15.75" x14ac:dyDescent="0.25">
      <c r="A7" s="700"/>
      <c r="B7" s="701"/>
      <c r="C7" s="631"/>
      <c r="D7" s="631"/>
      <c r="E7" s="631"/>
      <c r="F7" s="632"/>
      <c r="G7" s="631"/>
      <c r="H7" s="702"/>
      <c r="I7" s="702"/>
      <c r="J7" s="702"/>
      <c r="K7" s="702"/>
      <c r="L7" s="702"/>
      <c r="M7" s="702"/>
      <c r="N7" s="702"/>
      <c r="O7" s="702"/>
      <c r="P7" s="702"/>
      <c r="Q7" s="702"/>
      <c r="R7" s="703"/>
      <c r="S7" s="703"/>
      <c r="T7" s="703"/>
      <c r="U7" s="631"/>
    </row>
    <row r="8" spans="1:28" ht="154.5" hidden="1" customHeight="1" x14ac:dyDescent="0.25">
      <c r="A8" s="828" t="s">
        <v>1479</v>
      </c>
      <c r="B8" s="930" t="s">
        <v>1480</v>
      </c>
      <c r="C8" s="931" t="s">
        <v>1570</v>
      </c>
      <c r="D8" s="584"/>
      <c r="E8" s="584"/>
      <c r="F8" s="587"/>
      <c r="G8" s="584"/>
      <c r="H8" s="585"/>
      <c r="I8" s="586"/>
      <c r="J8" s="585"/>
      <c r="K8" s="586"/>
      <c r="L8" s="585"/>
      <c r="M8" s="586"/>
      <c r="N8" s="585"/>
      <c r="O8" s="586"/>
      <c r="P8" s="517"/>
      <c r="Q8" s="518"/>
      <c r="R8" s="584"/>
      <c r="S8" s="584"/>
      <c r="T8" s="584"/>
      <c r="U8" s="584"/>
    </row>
    <row r="9" spans="1:28" s="321" customFormat="1" ht="284.25" customHeight="1" x14ac:dyDescent="0.25">
      <c r="A9" s="829"/>
      <c r="B9" s="930"/>
      <c r="C9" s="932"/>
      <c r="D9" s="584" t="s">
        <v>1768</v>
      </c>
      <c r="E9" s="584" t="s">
        <v>1534</v>
      </c>
      <c r="F9" s="587" t="s">
        <v>2223</v>
      </c>
      <c r="G9" s="584" t="s">
        <v>1769</v>
      </c>
      <c r="H9" s="735">
        <v>0.25</v>
      </c>
      <c r="I9" s="711">
        <v>0</v>
      </c>
      <c r="J9" s="735">
        <v>0.25</v>
      </c>
      <c r="K9" s="711">
        <v>52800</v>
      </c>
      <c r="L9" s="735">
        <v>0.25</v>
      </c>
      <c r="M9" s="711">
        <v>0</v>
      </c>
      <c r="N9" s="735">
        <v>0.25</v>
      </c>
      <c r="O9" s="711"/>
      <c r="P9" s="517">
        <f>H9+J9+L9+N9</f>
        <v>1</v>
      </c>
      <c r="Q9" s="714">
        <f>I9+K9+M9+O9</f>
        <v>52800</v>
      </c>
      <c r="R9" s="584" t="s">
        <v>2195</v>
      </c>
      <c r="S9" s="584" t="s">
        <v>1770</v>
      </c>
      <c r="T9" s="587" t="s">
        <v>1737</v>
      </c>
      <c r="U9" s="587" t="s">
        <v>1698</v>
      </c>
    </row>
    <row r="10" spans="1:28" s="321" customFormat="1" ht="99.75" hidden="1" customHeight="1" x14ac:dyDescent="0.25">
      <c r="A10" s="829"/>
      <c r="B10" s="930"/>
      <c r="C10" s="933"/>
      <c r="D10" s="584"/>
      <c r="E10" s="584"/>
      <c r="F10" s="587"/>
      <c r="G10" s="584"/>
      <c r="H10" s="585"/>
      <c r="I10" s="711"/>
      <c r="J10" s="585"/>
      <c r="K10" s="711"/>
      <c r="L10" s="585"/>
      <c r="M10" s="711"/>
      <c r="N10" s="585"/>
      <c r="O10" s="711"/>
      <c r="P10" s="517"/>
      <c r="Q10" s="714"/>
      <c r="R10" s="584"/>
      <c r="S10" s="584"/>
      <c r="T10" s="587"/>
      <c r="U10" s="587"/>
    </row>
    <row r="11" spans="1:28" s="404" customFormat="1" ht="93.75" hidden="1" customHeight="1" x14ac:dyDescent="0.25">
      <c r="A11" s="829"/>
      <c r="B11" s="930"/>
      <c r="C11" s="584"/>
      <c r="D11" s="584"/>
      <c r="E11" s="584"/>
      <c r="F11" s="587"/>
      <c r="G11" s="584"/>
      <c r="H11" s="585"/>
      <c r="I11" s="711"/>
      <c r="J11" s="585"/>
      <c r="K11" s="711"/>
      <c r="L11" s="585"/>
      <c r="M11" s="711"/>
      <c r="N11" s="585"/>
      <c r="O11" s="711"/>
      <c r="P11" s="517"/>
      <c r="Q11" s="714"/>
      <c r="R11" s="584"/>
      <c r="S11" s="587"/>
      <c r="T11" s="587"/>
      <c r="U11" s="587"/>
    </row>
    <row r="12" spans="1:28" s="321" customFormat="1" ht="15" hidden="1" customHeight="1" x14ac:dyDescent="0.25">
      <c r="A12" s="829"/>
      <c r="B12" s="930"/>
      <c r="C12" s="584"/>
      <c r="D12" s="587"/>
      <c r="E12" s="587"/>
      <c r="F12" s="587"/>
      <c r="G12" s="587"/>
      <c r="H12" s="715"/>
      <c r="I12" s="711"/>
      <c r="J12" s="587"/>
      <c r="K12" s="711"/>
      <c r="L12" s="587"/>
      <c r="M12" s="711"/>
      <c r="N12" s="587"/>
      <c r="O12" s="711"/>
      <c r="P12" s="716">
        <f t="shared" ref="P12:P31" si="0">H12+J12+L12+N12</f>
        <v>0</v>
      </c>
      <c r="Q12" s="714">
        <f t="shared" ref="Q12:Q31" si="1">I12+K12+M12+O12</f>
        <v>0</v>
      </c>
      <c r="R12" s="587"/>
      <c r="S12" s="587"/>
      <c r="T12" s="587"/>
      <c r="U12" s="587"/>
    </row>
    <row r="13" spans="1:28" s="404" customFormat="1" ht="15" hidden="1" customHeight="1" x14ac:dyDescent="0.25">
      <c r="A13" s="829"/>
      <c r="B13" s="930"/>
      <c r="C13" s="584"/>
      <c r="D13" s="587"/>
      <c r="E13" s="587"/>
      <c r="F13" s="587"/>
      <c r="G13" s="587"/>
      <c r="H13" s="715"/>
      <c r="I13" s="711"/>
      <c r="J13" s="587"/>
      <c r="K13" s="711"/>
      <c r="L13" s="587"/>
      <c r="M13" s="711"/>
      <c r="N13" s="587"/>
      <c r="O13" s="711"/>
      <c r="P13" s="716">
        <f t="shared" si="0"/>
        <v>0</v>
      </c>
      <c r="Q13" s="714">
        <f t="shared" si="1"/>
        <v>0</v>
      </c>
      <c r="R13" s="587"/>
      <c r="S13" s="587"/>
      <c r="T13" s="587"/>
      <c r="U13" s="587"/>
    </row>
    <row r="14" spans="1:28" s="404" customFormat="1" ht="15" hidden="1" customHeight="1" x14ac:dyDescent="0.25">
      <c r="A14" s="829"/>
      <c r="B14" s="930"/>
      <c r="C14" s="584"/>
      <c r="D14" s="587"/>
      <c r="E14" s="587"/>
      <c r="F14" s="587"/>
      <c r="G14" s="587"/>
      <c r="H14" s="715"/>
      <c r="I14" s="711"/>
      <c r="J14" s="587"/>
      <c r="K14" s="711"/>
      <c r="L14" s="587"/>
      <c r="M14" s="711"/>
      <c r="N14" s="587"/>
      <c r="O14" s="711"/>
      <c r="P14" s="716">
        <f t="shared" si="0"/>
        <v>0</v>
      </c>
      <c r="Q14" s="714">
        <f t="shared" si="1"/>
        <v>0</v>
      </c>
      <c r="R14" s="587"/>
      <c r="S14" s="587"/>
      <c r="T14" s="587"/>
      <c r="U14" s="587"/>
    </row>
    <row r="15" spans="1:28" s="321" customFormat="1" ht="15" hidden="1" customHeight="1" x14ac:dyDescent="0.25">
      <c r="A15" s="829"/>
      <c r="B15" s="930"/>
      <c r="C15" s="584"/>
      <c r="D15" s="587"/>
      <c r="E15" s="587"/>
      <c r="F15" s="587"/>
      <c r="G15" s="587"/>
      <c r="H15" s="715"/>
      <c r="I15" s="711"/>
      <c r="J15" s="587"/>
      <c r="K15" s="711"/>
      <c r="L15" s="587"/>
      <c r="M15" s="711"/>
      <c r="N15" s="587"/>
      <c r="O15" s="711"/>
      <c r="P15" s="716">
        <f t="shared" si="0"/>
        <v>0</v>
      </c>
      <c r="Q15" s="714">
        <f t="shared" si="1"/>
        <v>0</v>
      </c>
      <c r="R15" s="587"/>
      <c r="S15" s="587"/>
      <c r="T15" s="587"/>
      <c r="U15" s="587"/>
    </row>
    <row r="16" spans="1:28" s="404" customFormat="1" ht="15" hidden="1" customHeight="1" x14ac:dyDescent="0.25">
      <c r="A16" s="829"/>
      <c r="B16" s="930"/>
      <c r="C16" s="584"/>
      <c r="D16" s="587"/>
      <c r="E16" s="587"/>
      <c r="F16" s="587"/>
      <c r="G16" s="587"/>
      <c r="H16" s="715"/>
      <c r="I16" s="711"/>
      <c r="J16" s="587"/>
      <c r="K16" s="711"/>
      <c r="L16" s="587"/>
      <c r="M16" s="711"/>
      <c r="N16" s="587"/>
      <c r="O16" s="711"/>
      <c r="P16" s="716">
        <f t="shared" si="0"/>
        <v>0</v>
      </c>
      <c r="Q16" s="714">
        <f t="shared" si="1"/>
        <v>0</v>
      </c>
      <c r="R16" s="587"/>
      <c r="S16" s="587"/>
      <c r="T16" s="587"/>
      <c r="U16" s="587"/>
    </row>
    <row r="17" spans="1:21" s="321" customFormat="1" ht="15" hidden="1" customHeight="1" x14ac:dyDescent="0.25">
      <c r="A17" s="829"/>
      <c r="B17" s="930"/>
      <c r="C17" s="584"/>
      <c r="D17" s="587"/>
      <c r="E17" s="587"/>
      <c r="F17" s="587"/>
      <c r="G17" s="587"/>
      <c r="H17" s="715"/>
      <c r="I17" s="711"/>
      <c r="J17" s="587"/>
      <c r="K17" s="711"/>
      <c r="L17" s="587"/>
      <c r="M17" s="711"/>
      <c r="N17" s="587"/>
      <c r="O17" s="711"/>
      <c r="P17" s="716">
        <f t="shared" si="0"/>
        <v>0</v>
      </c>
      <c r="Q17" s="714">
        <f t="shared" si="1"/>
        <v>0</v>
      </c>
      <c r="R17" s="587"/>
      <c r="S17" s="587"/>
      <c r="T17" s="587"/>
      <c r="U17" s="587"/>
    </row>
    <row r="18" spans="1:21" ht="140.25" customHeight="1" x14ac:dyDescent="0.25">
      <c r="A18" s="829"/>
      <c r="B18" s="929" t="s">
        <v>1481</v>
      </c>
      <c r="C18" s="934" t="s">
        <v>1572</v>
      </c>
      <c r="D18" s="588" t="s">
        <v>1773</v>
      </c>
      <c r="E18" s="588" t="s">
        <v>1536</v>
      </c>
      <c r="F18" s="590" t="s">
        <v>2222</v>
      </c>
      <c r="G18" s="588" t="s">
        <v>1774</v>
      </c>
      <c r="H18" s="589">
        <v>2</v>
      </c>
      <c r="I18" s="712">
        <v>86800</v>
      </c>
      <c r="J18" s="589">
        <v>0</v>
      </c>
      <c r="K18" s="712">
        <v>0</v>
      </c>
      <c r="L18" s="589">
        <v>0</v>
      </c>
      <c r="M18" s="712">
        <v>0</v>
      </c>
      <c r="N18" s="589">
        <v>0</v>
      </c>
      <c r="O18" s="712">
        <v>0</v>
      </c>
      <c r="P18" s="557">
        <f t="shared" si="0"/>
        <v>2</v>
      </c>
      <c r="Q18" s="663">
        <f t="shared" si="1"/>
        <v>86800</v>
      </c>
      <c r="R18" s="588" t="s">
        <v>1775</v>
      </c>
      <c r="S18" s="588" t="s">
        <v>2183</v>
      </c>
      <c r="T18" s="590" t="s">
        <v>1776</v>
      </c>
      <c r="U18" s="590" t="s">
        <v>1698</v>
      </c>
    </row>
    <row r="19" spans="1:21" ht="93.75" customHeight="1" x14ac:dyDescent="0.25">
      <c r="A19" s="829"/>
      <c r="B19" s="929"/>
      <c r="C19" s="935"/>
      <c r="D19" s="588" t="s">
        <v>1773</v>
      </c>
      <c r="E19" s="588" t="s">
        <v>1538</v>
      </c>
      <c r="F19" s="590" t="s">
        <v>2221</v>
      </c>
      <c r="G19" s="588" t="s">
        <v>2224</v>
      </c>
      <c r="H19" s="591">
        <v>0.25</v>
      </c>
      <c r="I19" s="712">
        <v>25000</v>
      </c>
      <c r="J19" s="591">
        <v>0.25</v>
      </c>
      <c r="K19" s="712">
        <v>0</v>
      </c>
      <c r="L19" s="591">
        <v>0.25</v>
      </c>
      <c r="M19" s="712">
        <v>0</v>
      </c>
      <c r="N19" s="591">
        <v>0.25</v>
      </c>
      <c r="O19" s="712">
        <v>0</v>
      </c>
      <c r="P19" s="574">
        <f t="shared" si="0"/>
        <v>1</v>
      </c>
      <c r="Q19" s="663">
        <f t="shared" si="1"/>
        <v>25000</v>
      </c>
      <c r="R19" s="588" t="s">
        <v>2226</v>
      </c>
      <c r="S19" s="588" t="s">
        <v>2225</v>
      </c>
      <c r="T19" s="590" t="s">
        <v>1737</v>
      </c>
      <c r="U19" s="590" t="s">
        <v>1698</v>
      </c>
    </row>
    <row r="20" spans="1:21" s="321" customFormat="1" ht="15" hidden="1" customHeight="1" x14ac:dyDescent="0.25">
      <c r="A20" s="829"/>
      <c r="B20" s="929"/>
      <c r="C20" s="588"/>
      <c r="D20" s="590"/>
      <c r="E20" s="590"/>
      <c r="F20" s="590"/>
      <c r="G20" s="590"/>
      <c r="H20" s="717"/>
      <c r="I20" s="712"/>
      <c r="J20" s="590"/>
      <c r="K20" s="712"/>
      <c r="L20" s="590"/>
      <c r="M20" s="712"/>
      <c r="N20" s="590"/>
      <c r="O20" s="712"/>
      <c r="P20" s="553">
        <f t="shared" si="0"/>
        <v>0</v>
      </c>
      <c r="Q20" s="663">
        <f t="shared" si="1"/>
        <v>0</v>
      </c>
      <c r="R20" s="590"/>
      <c r="S20" s="590"/>
      <c r="T20" s="590"/>
      <c r="U20" s="590"/>
    </row>
    <row r="21" spans="1:21" s="321" customFormat="1" ht="15" hidden="1" customHeight="1" x14ac:dyDescent="0.25">
      <c r="A21" s="829"/>
      <c r="B21" s="929"/>
      <c r="C21" s="588"/>
      <c r="D21" s="590"/>
      <c r="E21" s="590"/>
      <c r="F21" s="590"/>
      <c r="G21" s="590"/>
      <c r="H21" s="717"/>
      <c r="I21" s="712"/>
      <c r="J21" s="590"/>
      <c r="K21" s="712"/>
      <c r="L21" s="590"/>
      <c r="M21" s="712"/>
      <c r="N21" s="590"/>
      <c r="O21" s="712"/>
      <c r="P21" s="553">
        <f t="shared" si="0"/>
        <v>0</v>
      </c>
      <c r="Q21" s="663">
        <f t="shared" si="1"/>
        <v>0</v>
      </c>
      <c r="R21" s="590"/>
      <c r="S21" s="590"/>
      <c r="T21" s="590"/>
      <c r="U21" s="590"/>
    </row>
    <row r="22" spans="1:21" s="321" customFormat="1" ht="15" hidden="1" customHeight="1" x14ac:dyDescent="0.25">
      <c r="A22" s="829"/>
      <c r="B22" s="929"/>
      <c r="C22" s="588"/>
      <c r="D22" s="590"/>
      <c r="E22" s="590"/>
      <c r="F22" s="590"/>
      <c r="G22" s="590"/>
      <c r="H22" s="717"/>
      <c r="I22" s="712"/>
      <c r="J22" s="590"/>
      <c r="K22" s="712"/>
      <c r="L22" s="590"/>
      <c r="M22" s="712"/>
      <c r="N22" s="590"/>
      <c r="O22" s="712"/>
      <c r="P22" s="553">
        <f t="shared" si="0"/>
        <v>0</v>
      </c>
      <c r="Q22" s="663">
        <f t="shared" si="1"/>
        <v>0</v>
      </c>
      <c r="R22" s="590"/>
      <c r="S22" s="590"/>
      <c r="T22" s="590"/>
      <c r="U22" s="590"/>
    </row>
    <row r="23" spans="1:21" s="321" customFormat="1" ht="15" hidden="1" customHeight="1" x14ac:dyDescent="0.25">
      <c r="A23" s="829"/>
      <c r="B23" s="929"/>
      <c r="C23" s="588"/>
      <c r="D23" s="590"/>
      <c r="E23" s="590"/>
      <c r="F23" s="590"/>
      <c r="G23" s="590"/>
      <c r="H23" s="717"/>
      <c r="I23" s="712"/>
      <c r="J23" s="590"/>
      <c r="K23" s="712"/>
      <c r="L23" s="590"/>
      <c r="M23" s="712"/>
      <c r="N23" s="590"/>
      <c r="O23" s="712"/>
      <c r="P23" s="553">
        <f t="shared" si="0"/>
        <v>0</v>
      </c>
      <c r="Q23" s="663">
        <f t="shared" si="1"/>
        <v>0</v>
      </c>
      <c r="R23" s="590"/>
      <c r="S23" s="590"/>
      <c r="T23" s="590"/>
      <c r="U23" s="590"/>
    </row>
    <row r="24" spans="1:21" s="321" customFormat="1" ht="15" hidden="1" customHeight="1" x14ac:dyDescent="0.25">
      <c r="A24" s="829"/>
      <c r="B24" s="929"/>
      <c r="C24" s="588"/>
      <c r="D24" s="590"/>
      <c r="E24" s="590"/>
      <c r="F24" s="590"/>
      <c r="G24" s="590"/>
      <c r="H24" s="717"/>
      <c r="I24" s="712"/>
      <c r="J24" s="590"/>
      <c r="K24" s="712"/>
      <c r="L24" s="590"/>
      <c r="M24" s="712"/>
      <c r="N24" s="590"/>
      <c r="O24" s="712"/>
      <c r="P24" s="553">
        <f t="shared" si="0"/>
        <v>0</v>
      </c>
      <c r="Q24" s="663">
        <f t="shared" si="1"/>
        <v>0</v>
      </c>
      <c r="R24" s="590"/>
      <c r="S24" s="590"/>
      <c r="T24" s="590"/>
      <c r="U24" s="590"/>
    </row>
    <row r="25" spans="1:21" ht="15" hidden="1" customHeight="1" x14ac:dyDescent="0.25">
      <c r="A25" s="829"/>
      <c r="B25" s="929"/>
      <c r="C25" s="588"/>
      <c r="D25" s="590"/>
      <c r="E25" s="590"/>
      <c r="F25" s="590"/>
      <c r="G25" s="590"/>
      <c r="H25" s="590"/>
      <c r="I25" s="712"/>
      <c r="J25" s="590"/>
      <c r="K25" s="712"/>
      <c r="L25" s="590"/>
      <c r="M25" s="712"/>
      <c r="N25" s="590"/>
      <c r="O25" s="712"/>
      <c r="P25" s="553">
        <f t="shared" si="0"/>
        <v>0</v>
      </c>
      <c r="Q25" s="663">
        <f t="shared" si="1"/>
        <v>0</v>
      </c>
      <c r="R25" s="590"/>
      <c r="S25" s="590"/>
      <c r="T25" s="590"/>
      <c r="U25" s="556"/>
    </row>
    <row r="26" spans="1:21" ht="15" hidden="1" customHeight="1" x14ac:dyDescent="0.25">
      <c r="A26" s="829"/>
      <c r="B26" s="929"/>
      <c r="C26" s="588"/>
      <c r="D26" s="590"/>
      <c r="E26" s="590"/>
      <c r="F26" s="590"/>
      <c r="G26" s="590"/>
      <c r="H26" s="590"/>
      <c r="I26" s="712"/>
      <c r="J26" s="590"/>
      <c r="K26" s="712"/>
      <c r="L26" s="590"/>
      <c r="M26" s="712"/>
      <c r="N26" s="590"/>
      <c r="O26" s="712"/>
      <c r="P26" s="553">
        <f t="shared" si="0"/>
        <v>0</v>
      </c>
      <c r="Q26" s="663">
        <f t="shared" si="1"/>
        <v>0</v>
      </c>
      <c r="R26" s="590"/>
      <c r="S26" s="590"/>
      <c r="T26" s="590"/>
      <c r="U26" s="556"/>
    </row>
    <row r="27" spans="1:21" ht="15" hidden="1" customHeight="1" x14ac:dyDescent="0.25">
      <c r="A27" s="829"/>
      <c r="B27" s="929"/>
      <c r="C27" s="588"/>
      <c r="D27" s="590"/>
      <c r="E27" s="590"/>
      <c r="F27" s="590"/>
      <c r="G27" s="590"/>
      <c r="H27" s="590"/>
      <c r="I27" s="712"/>
      <c r="J27" s="590"/>
      <c r="K27" s="712"/>
      <c r="L27" s="590"/>
      <c r="M27" s="712"/>
      <c r="N27" s="590"/>
      <c r="O27" s="712"/>
      <c r="P27" s="553">
        <f t="shared" si="0"/>
        <v>0</v>
      </c>
      <c r="Q27" s="663">
        <f t="shared" si="1"/>
        <v>0</v>
      </c>
      <c r="R27" s="590"/>
      <c r="S27" s="590"/>
      <c r="T27" s="590"/>
      <c r="U27" s="556"/>
    </row>
    <row r="28" spans="1:21" ht="15" hidden="1" customHeight="1" x14ac:dyDescent="0.25">
      <c r="A28" s="829"/>
      <c r="B28" s="929"/>
      <c r="C28" s="588"/>
      <c r="D28" s="590"/>
      <c r="E28" s="590"/>
      <c r="F28" s="590"/>
      <c r="G28" s="590"/>
      <c r="H28" s="590"/>
      <c r="I28" s="712"/>
      <c r="J28" s="590"/>
      <c r="K28" s="712"/>
      <c r="L28" s="590"/>
      <c r="M28" s="712"/>
      <c r="N28" s="590"/>
      <c r="O28" s="712"/>
      <c r="P28" s="553">
        <f t="shared" si="0"/>
        <v>0</v>
      </c>
      <c r="Q28" s="663">
        <f t="shared" si="1"/>
        <v>0</v>
      </c>
      <c r="R28" s="590"/>
      <c r="S28" s="590"/>
      <c r="T28" s="590"/>
      <c r="U28" s="556"/>
    </row>
    <row r="29" spans="1:21" ht="122.25" customHeight="1" x14ac:dyDescent="0.25">
      <c r="A29" s="829"/>
      <c r="B29" s="936" t="s">
        <v>1482</v>
      </c>
      <c r="C29" s="594" t="s">
        <v>1573</v>
      </c>
      <c r="D29" s="592" t="s">
        <v>1777</v>
      </c>
      <c r="E29" s="592" t="s">
        <v>1534</v>
      </c>
      <c r="F29" s="593" t="s">
        <v>1778</v>
      </c>
      <c r="G29" s="594" t="s">
        <v>1779</v>
      </c>
      <c r="H29" s="595">
        <v>0.25</v>
      </c>
      <c r="I29" s="713">
        <v>0</v>
      </c>
      <c r="J29" s="595">
        <v>0.25</v>
      </c>
      <c r="K29" s="713">
        <v>0</v>
      </c>
      <c r="L29" s="595">
        <v>0.25</v>
      </c>
      <c r="M29" s="713">
        <v>0</v>
      </c>
      <c r="N29" s="595">
        <v>0.25</v>
      </c>
      <c r="O29" s="713">
        <v>0</v>
      </c>
      <c r="P29" s="573">
        <f t="shared" si="0"/>
        <v>1</v>
      </c>
      <c r="Q29" s="664">
        <f t="shared" si="1"/>
        <v>0</v>
      </c>
      <c r="R29" s="594" t="s">
        <v>1780</v>
      </c>
      <c r="S29" s="594" t="s">
        <v>1781</v>
      </c>
      <c r="T29" s="593" t="s">
        <v>1782</v>
      </c>
      <c r="U29" s="576" t="s">
        <v>1718</v>
      </c>
    </row>
    <row r="30" spans="1:21" ht="15" hidden="1" customHeight="1" x14ac:dyDescent="0.25">
      <c r="A30" s="829"/>
      <c r="B30" s="936"/>
      <c r="C30" s="721"/>
      <c r="D30" s="722"/>
      <c r="E30" s="593"/>
      <c r="F30" s="723"/>
      <c r="G30" s="723"/>
      <c r="H30" s="593"/>
      <c r="I30" s="596"/>
      <c r="J30" s="593"/>
      <c r="K30" s="596"/>
      <c r="L30" s="593"/>
      <c r="M30" s="596"/>
      <c r="N30" s="593"/>
      <c r="O30" s="596"/>
      <c r="P30" s="654">
        <f t="shared" si="0"/>
        <v>0</v>
      </c>
      <c r="Q30" s="597">
        <f t="shared" si="1"/>
        <v>0</v>
      </c>
      <c r="R30" s="593"/>
      <c r="S30" s="593"/>
      <c r="T30" s="593"/>
      <c r="U30" s="576"/>
    </row>
    <row r="31" spans="1:21" s="321" customFormat="1" ht="15" hidden="1" customHeight="1" x14ac:dyDescent="0.25">
      <c r="A31" s="829"/>
      <c r="B31" s="936"/>
      <c r="C31" s="721"/>
      <c r="D31" s="722"/>
      <c r="E31" s="593"/>
      <c r="F31" s="723"/>
      <c r="G31" s="723"/>
      <c r="H31" s="593"/>
      <c r="I31" s="596"/>
      <c r="J31" s="593"/>
      <c r="K31" s="596"/>
      <c r="L31" s="593"/>
      <c r="M31" s="596"/>
      <c r="N31" s="593"/>
      <c r="O31" s="596"/>
      <c r="P31" s="654">
        <f t="shared" si="0"/>
        <v>0</v>
      </c>
      <c r="Q31" s="597">
        <f t="shared" si="1"/>
        <v>0</v>
      </c>
      <c r="R31" s="593"/>
      <c r="S31" s="593"/>
      <c r="T31" s="593"/>
      <c r="U31" s="576"/>
    </row>
    <row r="32" spans="1:21" s="321" customFormat="1" ht="15" hidden="1" customHeight="1" x14ac:dyDescent="0.25">
      <c r="A32" s="829"/>
      <c r="B32" s="936"/>
      <c r="C32" s="721"/>
      <c r="D32" s="722"/>
      <c r="E32" s="593"/>
      <c r="F32" s="723"/>
      <c r="G32" s="723"/>
      <c r="H32" s="593"/>
      <c r="I32" s="596"/>
      <c r="J32" s="593"/>
      <c r="K32" s="596"/>
      <c r="L32" s="593"/>
      <c r="M32" s="596"/>
      <c r="N32" s="593"/>
      <c r="O32" s="596"/>
      <c r="P32" s="654">
        <f t="shared" ref="P32:Q34" si="2">H32+J32+L32+N32</f>
        <v>0</v>
      </c>
      <c r="Q32" s="597">
        <f t="shared" si="2"/>
        <v>0</v>
      </c>
      <c r="R32" s="593"/>
      <c r="S32" s="593"/>
      <c r="T32" s="593"/>
      <c r="U32" s="576"/>
    </row>
    <row r="33" spans="1:21" ht="15" hidden="1" customHeight="1" x14ac:dyDescent="0.25">
      <c r="A33" s="829"/>
      <c r="B33" s="936"/>
      <c r="C33" s="721"/>
      <c r="D33" s="722"/>
      <c r="E33" s="593"/>
      <c r="F33" s="592"/>
      <c r="G33" s="723"/>
      <c r="H33" s="593"/>
      <c r="I33" s="596"/>
      <c r="J33" s="593"/>
      <c r="K33" s="596"/>
      <c r="L33" s="593"/>
      <c r="M33" s="596"/>
      <c r="N33" s="593"/>
      <c r="O33" s="596"/>
      <c r="P33" s="654">
        <f t="shared" si="2"/>
        <v>0</v>
      </c>
      <c r="Q33" s="597">
        <f t="shared" si="2"/>
        <v>0</v>
      </c>
      <c r="R33" s="593"/>
      <c r="S33" s="593"/>
      <c r="T33" s="593"/>
      <c r="U33" s="576"/>
    </row>
    <row r="34" spans="1:21" s="321" customFormat="1" ht="15" hidden="1" customHeight="1" x14ac:dyDescent="0.25">
      <c r="A34" s="829"/>
      <c r="B34" s="936"/>
      <c r="C34" s="721"/>
      <c r="D34" s="722"/>
      <c r="E34" s="593"/>
      <c r="F34" s="592"/>
      <c r="G34" s="723"/>
      <c r="H34" s="593"/>
      <c r="I34" s="596"/>
      <c r="J34" s="593"/>
      <c r="K34" s="596"/>
      <c r="L34" s="593"/>
      <c r="M34" s="596"/>
      <c r="N34" s="593"/>
      <c r="O34" s="596"/>
      <c r="P34" s="654">
        <f t="shared" si="2"/>
        <v>0</v>
      </c>
      <c r="Q34" s="597">
        <f t="shared" si="2"/>
        <v>0</v>
      </c>
      <c r="R34" s="593"/>
      <c r="S34" s="593"/>
      <c r="T34" s="593"/>
      <c r="U34" s="576"/>
    </row>
    <row r="35" spans="1:21" ht="15.75" x14ac:dyDescent="0.25">
      <c r="A35" s="937" t="s">
        <v>1345</v>
      </c>
      <c r="B35" s="938"/>
      <c r="C35" s="938"/>
      <c r="D35" s="938"/>
      <c r="E35" s="938"/>
      <c r="F35" s="938"/>
      <c r="G35" s="939"/>
      <c r="H35" s="681">
        <f t="shared" ref="H35:Q35" si="3">SUM(H8:H34)</f>
        <v>2.75</v>
      </c>
      <c r="I35" s="681">
        <f t="shared" si="3"/>
        <v>111800</v>
      </c>
      <c r="J35" s="681">
        <f t="shared" si="3"/>
        <v>0.75</v>
      </c>
      <c r="K35" s="681">
        <f t="shared" si="3"/>
        <v>52800</v>
      </c>
      <c r="L35" s="681">
        <f t="shared" si="3"/>
        <v>0.75</v>
      </c>
      <c r="M35" s="681">
        <f t="shared" si="3"/>
        <v>0</v>
      </c>
      <c r="N35" s="681">
        <f t="shared" si="3"/>
        <v>0.75</v>
      </c>
      <c r="O35" s="681">
        <f t="shared" si="3"/>
        <v>0</v>
      </c>
      <c r="P35" s="681">
        <f t="shared" si="3"/>
        <v>5</v>
      </c>
      <c r="Q35" s="681">
        <f t="shared" si="3"/>
        <v>164600</v>
      </c>
      <c r="R35" s="478"/>
      <c r="S35" s="478"/>
      <c r="T35" s="478"/>
      <c r="U35" s="682"/>
    </row>
    <row r="38" spans="1:21" x14ac:dyDescent="0.25">
      <c r="B38" s="404"/>
      <c r="S38" s="404"/>
    </row>
    <row r="39" spans="1:21" x14ac:dyDescent="0.25">
      <c r="B39" s="404"/>
      <c r="S39" s="404"/>
    </row>
    <row r="40" spans="1:21" x14ac:dyDescent="0.25">
      <c r="B40" s="404"/>
      <c r="S40" s="404"/>
    </row>
    <row r="41" spans="1:21" x14ac:dyDescent="0.25">
      <c r="B41" s="404"/>
      <c r="S41" s="404"/>
    </row>
  </sheetData>
  <mergeCells count="26">
    <mergeCell ref="A4:A6"/>
    <mergeCell ref="A8:A34"/>
    <mergeCell ref="B29:B34"/>
    <mergeCell ref="A35:G35"/>
    <mergeCell ref="A1:U1"/>
    <mergeCell ref="A2:U2"/>
    <mergeCell ref="T4:T6"/>
    <mergeCell ref="U4:U6"/>
    <mergeCell ref="H5:I5"/>
    <mergeCell ref="J5:K5"/>
    <mergeCell ref="L5:M5"/>
    <mergeCell ref="N5:O5"/>
    <mergeCell ref="H4:O4"/>
    <mergeCell ref="P4:Q5"/>
    <mergeCell ref="S4:S6"/>
    <mergeCell ref="R4:R6"/>
    <mergeCell ref="B18:B28"/>
    <mergeCell ref="B8:B17"/>
    <mergeCell ref="G4:G6"/>
    <mergeCell ref="B4:B6"/>
    <mergeCell ref="C4:C6"/>
    <mergeCell ref="E4:E6"/>
    <mergeCell ref="F4:F6"/>
    <mergeCell ref="D4:D6"/>
    <mergeCell ref="C8:C10"/>
    <mergeCell ref="C18:C19"/>
  </mergeCells>
  <dataValidations count="13">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29:C34">
      <formula1>$P$3</formula1>
    </dataValidation>
    <dataValidation type="list" allowBlank="1" showInputMessage="1" showErrorMessage="1" sqref="E12:E17 E20:E28 E30:E34">
      <formula1>$V$1:$AA$1</formula1>
    </dataValidation>
    <dataValidation type="list" allowBlank="1" showInputMessage="1" showErrorMessage="1" sqref="C8 C11:C17">
      <formula1>$M$3:$N$3</formula1>
    </dataValidation>
    <dataValidation type="list" allowBlank="1" showInputMessage="1" showErrorMessage="1" sqref="C18 C20:C28">
      <formula1>$O$3</formula1>
    </dataValidation>
    <dataValidation type="list" allowBlank="1" showInputMessage="1" showErrorMessage="1" sqref="E8:E11 E18:E19 E29">
      <formula1>$W$1:$AB$1</formula1>
    </dataValidation>
  </dataValidations>
  <pageMargins left="0.7" right="0.7" top="0.75" bottom="0.75" header="0.3" footer="0.3"/>
  <pageSetup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18" activePane="bottomLeft" state="frozen"/>
      <selection activeCell="K7" sqref="K7"/>
      <selection pane="bottomLeft" activeCell="B23" sqref="B23:B28"/>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04" customWidth="1"/>
    <col min="5" max="7" width="27.42578125" customWidth="1"/>
    <col min="8" max="8" width="15.28515625" customWidth="1"/>
    <col min="9" max="9" width="11.5703125" style="228"/>
    <col min="10" max="10" width="15.28515625" customWidth="1"/>
    <col min="11" max="11" width="18.85546875" style="228" customWidth="1"/>
    <col min="13" max="13" width="11.5703125" style="228"/>
    <col min="15" max="15" width="11.5703125" style="228"/>
    <col min="16" max="16" width="15.28515625" customWidth="1"/>
    <col min="17" max="17" width="18.28515625" style="228" customWidth="1"/>
    <col min="18" max="18" width="14.140625" hidden="1" customWidth="1"/>
    <col min="19" max="21" width="14.140625" customWidth="1"/>
    <col min="22" max="22" width="17" customWidth="1"/>
  </cols>
  <sheetData>
    <row r="1" spans="1:28" ht="24.75" customHeight="1" x14ac:dyDescent="0.25">
      <c r="B1" s="446" t="s">
        <v>1526</v>
      </c>
      <c r="C1" s="446" t="s">
        <v>1527</v>
      </c>
      <c r="D1" s="446" t="s">
        <v>1528</v>
      </c>
      <c r="E1" s="446" t="s">
        <v>1529</v>
      </c>
      <c r="F1" s="946" t="s">
        <v>1355</v>
      </c>
      <c r="G1" s="946"/>
      <c r="H1" s="946"/>
      <c r="I1" s="946"/>
      <c r="J1" s="946"/>
      <c r="K1" s="946"/>
      <c r="L1" s="946"/>
      <c r="M1" s="946"/>
      <c r="N1" s="264"/>
      <c r="O1" s="264"/>
      <c r="P1" s="264"/>
      <c r="Q1" s="264"/>
      <c r="R1" s="264"/>
      <c r="S1" s="264"/>
      <c r="T1" s="264"/>
      <c r="U1" s="264"/>
      <c r="V1" s="264"/>
      <c r="W1" s="264"/>
      <c r="X1" s="264"/>
      <c r="Y1" s="264"/>
      <c r="Z1" s="264"/>
      <c r="AA1" s="264"/>
      <c r="AB1" s="264"/>
    </row>
    <row r="2" spans="1:28" ht="18.75" x14ac:dyDescent="0.25">
      <c r="A2" s="281" t="s">
        <v>1354</v>
      </c>
      <c r="H2" s="264"/>
      <c r="J2" s="264"/>
      <c r="K2" s="264"/>
      <c r="L2" s="264"/>
      <c r="M2" s="264"/>
      <c r="N2" s="264"/>
      <c r="O2" s="264"/>
      <c r="P2" s="264"/>
      <c r="Q2" s="264"/>
      <c r="R2" s="264"/>
      <c r="S2" s="264"/>
      <c r="T2" s="264"/>
      <c r="U2" s="264"/>
      <c r="V2" s="264"/>
      <c r="W2" s="264"/>
      <c r="X2" s="264"/>
      <c r="Y2" s="264"/>
      <c r="Z2" s="264"/>
      <c r="AA2" s="264"/>
      <c r="AB2" s="264"/>
    </row>
    <row r="3" spans="1:28" s="321" customFormat="1" ht="18.75" x14ac:dyDescent="0.25">
      <c r="A3" s="281" t="s">
        <v>1420</v>
      </c>
      <c r="D3" s="404"/>
      <c r="H3" s="264"/>
      <c r="I3" s="228"/>
      <c r="J3" s="264"/>
      <c r="K3" s="264"/>
      <c r="L3" s="264"/>
      <c r="M3" s="264"/>
      <c r="N3" s="264"/>
      <c r="O3" s="264"/>
      <c r="P3" s="264"/>
      <c r="Q3" s="264"/>
      <c r="R3" s="264"/>
      <c r="S3" s="264"/>
      <c r="T3" s="264"/>
      <c r="U3" s="264"/>
      <c r="V3" s="264"/>
      <c r="W3" s="264"/>
      <c r="X3" s="264"/>
      <c r="Y3" s="264"/>
      <c r="Z3" s="264"/>
      <c r="AA3" s="264"/>
      <c r="AB3" s="264"/>
    </row>
    <row r="4" spans="1:28" s="321" customFormat="1" ht="18.75" x14ac:dyDescent="0.25">
      <c r="A4" s="281" t="s">
        <v>1421</v>
      </c>
      <c r="D4" s="404"/>
      <c r="H4" s="264"/>
      <c r="I4" s="228"/>
      <c r="J4" s="264"/>
      <c r="K4" s="264"/>
      <c r="L4" s="264"/>
      <c r="M4" s="264"/>
      <c r="N4" s="264"/>
      <c r="O4" s="264"/>
      <c r="P4" s="264"/>
      <c r="Q4" s="264"/>
      <c r="R4" s="264"/>
      <c r="S4" s="264"/>
      <c r="T4" s="264"/>
      <c r="U4" s="264"/>
      <c r="V4" s="264"/>
      <c r="W4" s="264"/>
      <c r="X4" s="264"/>
      <c r="Y4" s="264"/>
      <c r="Z4" s="264"/>
      <c r="AA4" s="264"/>
      <c r="AB4" s="264"/>
    </row>
    <row r="5" spans="1:28" ht="18.75" customHeight="1" x14ac:dyDescent="0.25">
      <c r="A5" s="947" t="s">
        <v>1422</v>
      </c>
      <c r="B5" s="948"/>
      <c r="C5" s="948"/>
      <c r="D5" s="948"/>
      <c r="E5" s="948"/>
      <c r="F5" s="948"/>
      <c r="G5" s="948"/>
      <c r="H5" s="948"/>
      <c r="I5" s="948"/>
      <c r="J5" s="948"/>
      <c r="K5" s="948"/>
      <c r="L5" s="948"/>
      <c r="M5" s="948"/>
      <c r="N5" s="948"/>
      <c r="O5" s="948"/>
      <c r="P5" s="948"/>
      <c r="Q5" s="948"/>
      <c r="R5" s="948"/>
      <c r="S5" s="948"/>
      <c r="T5" s="948"/>
      <c r="U5" s="948"/>
      <c r="V5" s="948"/>
    </row>
    <row r="6" spans="1:28" ht="15" customHeight="1" x14ac:dyDescent="0.25">
      <c r="A6" s="814" t="s">
        <v>96</v>
      </c>
      <c r="B6" s="813" t="s">
        <v>110</v>
      </c>
      <c r="C6" s="819" t="s">
        <v>1495</v>
      </c>
      <c r="D6" s="819" t="s">
        <v>1496</v>
      </c>
      <c r="E6" s="819" t="s">
        <v>86</v>
      </c>
      <c r="F6" s="819" t="s">
        <v>391</v>
      </c>
      <c r="G6" s="819" t="s">
        <v>87</v>
      </c>
      <c r="H6" s="805" t="s">
        <v>99</v>
      </c>
      <c r="I6" s="807"/>
      <c r="J6" s="807"/>
      <c r="K6" s="807"/>
      <c r="L6" s="807"/>
      <c r="M6" s="807"/>
      <c r="N6" s="807"/>
      <c r="O6" s="806"/>
      <c r="P6" s="808" t="s">
        <v>100</v>
      </c>
      <c r="Q6" s="809"/>
      <c r="R6" s="813" t="s">
        <v>101</v>
      </c>
      <c r="S6" s="813" t="s">
        <v>102</v>
      </c>
      <c r="T6" s="813" t="s">
        <v>109</v>
      </c>
      <c r="U6" s="813" t="s">
        <v>108</v>
      </c>
      <c r="V6" s="816" t="s">
        <v>88</v>
      </c>
    </row>
    <row r="7" spans="1:28" ht="15" customHeight="1" x14ac:dyDescent="0.25">
      <c r="A7" s="814"/>
      <c r="B7" s="814"/>
      <c r="C7" s="820"/>
      <c r="D7" s="820"/>
      <c r="E7" s="820"/>
      <c r="F7" s="820"/>
      <c r="G7" s="820"/>
      <c r="H7" s="805" t="s">
        <v>103</v>
      </c>
      <c r="I7" s="806"/>
      <c r="J7" s="805" t="s">
        <v>104</v>
      </c>
      <c r="K7" s="806"/>
      <c r="L7" s="805" t="s">
        <v>105</v>
      </c>
      <c r="M7" s="806"/>
      <c r="N7" s="805" t="s">
        <v>106</v>
      </c>
      <c r="O7" s="806"/>
      <c r="P7" s="810"/>
      <c r="Q7" s="811"/>
      <c r="R7" s="814"/>
      <c r="S7" s="814"/>
      <c r="T7" s="814"/>
      <c r="U7" s="814"/>
      <c r="V7" s="817"/>
    </row>
    <row r="8" spans="1:28" ht="25.5" x14ac:dyDescent="0.25">
      <c r="A8" s="815"/>
      <c r="B8" s="815"/>
      <c r="C8" s="821"/>
      <c r="D8" s="821"/>
      <c r="E8" s="821"/>
      <c r="F8" s="821"/>
      <c r="G8" s="821"/>
      <c r="H8" s="380" t="s">
        <v>107</v>
      </c>
      <c r="I8" s="380" t="s">
        <v>12</v>
      </c>
      <c r="J8" s="380" t="s">
        <v>107</v>
      </c>
      <c r="K8" s="380" t="s">
        <v>12</v>
      </c>
      <c r="L8" s="380" t="s">
        <v>107</v>
      </c>
      <c r="M8" s="380" t="s">
        <v>12</v>
      </c>
      <c r="N8" s="380" t="s">
        <v>107</v>
      </c>
      <c r="O8" s="380" t="s">
        <v>12</v>
      </c>
      <c r="P8" s="380" t="s">
        <v>107</v>
      </c>
      <c r="Q8" s="380" t="s">
        <v>12</v>
      </c>
      <c r="R8" s="815"/>
      <c r="S8" s="815"/>
      <c r="T8" s="815"/>
      <c r="U8" s="815"/>
      <c r="V8" s="818"/>
    </row>
    <row r="9" spans="1:28" s="321" customFormat="1" ht="15.75" x14ac:dyDescent="0.25">
      <c r="A9" s="381"/>
      <c r="B9" s="382"/>
      <c r="C9" s="383"/>
      <c r="D9" s="383"/>
      <c r="E9" s="383"/>
      <c r="F9" s="384"/>
      <c r="G9" s="383"/>
      <c r="H9" s="385"/>
      <c r="I9" s="385"/>
      <c r="J9" s="385"/>
      <c r="K9" s="385"/>
      <c r="L9" s="385"/>
      <c r="M9" s="385"/>
      <c r="N9" s="385"/>
      <c r="O9" s="385"/>
      <c r="P9" s="385"/>
      <c r="Q9" s="385"/>
      <c r="R9" s="386"/>
      <c r="S9" s="386"/>
      <c r="T9" s="386"/>
      <c r="U9" s="386"/>
      <c r="V9" s="387"/>
    </row>
    <row r="10" spans="1:28" ht="15.75" x14ac:dyDescent="0.25">
      <c r="A10" s="942" t="s">
        <v>1424</v>
      </c>
      <c r="B10" s="942" t="s">
        <v>1423</v>
      </c>
      <c r="C10" s="288"/>
      <c r="D10" s="288"/>
      <c r="E10" s="288"/>
      <c r="F10" s="288"/>
      <c r="G10" s="288"/>
      <c r="H10" s="314"/>
      <c r="I10" s="315"/>
      <c r="J10" s="314"/>
      <c r="K10" s="315"/>
      <c r="L10" s="314"/>
      <c r="M10" s="315"/>
      <c r="N10" s="314"/>
      <c r="O10" s="315"/>
      <c r="P10" s="348">
        <f>H10+J10+L10+N10</f>
        <v>0</v>
      </c>
      <c r="Q10" s="347">
        <f>I10+K10+M10+O10</f>
        <v>0</v>
      </c>
      <c r="R10" s="288"/>
      <c r="S10" s="288"/>
      <c r="T10" s="288"/>
      <c r="U10" s="288"/>
      <c r="V10" s="288"/>
    </row>
    <row r="11" spans="1:28" s="321" customFormat="1" ht="15.75" x14ac:dyDescent="0.25">
      <c r="A11" s="942"/>
      <c r="B11" s="942"/>
      <c r="C11" s="288"/>
      <c r="D11" s="288"/>
      <c r="E11" s="288"/>
      <c r="F11" s="288"/>
      <c r="G11" s="288"/>
      <c r="H11" s="314"/>
      <c r="I11" s="315"/>
      <c r="J11" s="314"/>
      <c r="K11" s="315"/>
      <c r="L11" s="314"/>
      <c r="M11" s="315"/>
      <c r="N11" s="314"/>
      <c r="O11" s="315"/>
      <c r="P11" s="348">
        <f t="shared" ref="P11:P28" si="0">H11+J11+L11+N11</f>
        <v>0</v>
      </c>
      <c r="Q11" s="347">
        <f t="shared" ref="Q11:Q28" si="1">I11+K11+M11+O11</f>
        <v>0</v>
      </c>
      <c r="R11" s="288"/>
      <c r="S11" s="288"/>
      <c r="T11" s="288"/>
      <c r="U11" s="288"/>
      <c r="V11" s="288"/>
    </row>
    <row r="12" spans="1:28" s="321" customFormat="1" ht="15.75" x14ac:dyDescent="0.25">
      <c r="A12" s="942"/>
      <c r="B12" s="942"/>
      <c r="C12" s="288"/>
      <c r="D12" s="288"/>
      <c r="E12" s="288"/>
      <c r="F12" s="288"/>
      <c r="G12" s="288"/>
      <c r="H12" s="314"/>
      <c r="I12" s="315"/>
      <c r="J12" s="314"/>
      <c r="K12" s="315"/>
      <c r="L12" s="314"/>
      <c r="M12" s="315"/>
      <c r="N12" s="314"/>
      <c r="O12" s="315"/>
      <c r="P12" s="348">
        <f t="shared" si="0"/>
        <v>0</v>
      </c>
      <c r="Q12" s="347">
        <f t="shared" si="1"/>
        <v>0</v>
      </c>
      <c r="R12" s="288"/>
      <c r="S12" s="288"/>
      <c r="T12" s="288"/>
      <c r="U12" s="288"/>
      <c r="V12" s="288"/>
    </row>
    <row r="13" spans="1:28" s="321" customFormat="1" ht="15.75" x14ac:dyDescent="0.25">
      <c r="A13" s="942"/>
      <c r="B13" s="942"/>
      <c r="C13" s="288"/>
      <c r="D13" s="288"/>
      <c r="E13" s="288"/>
      <c r="F13" s="288"/>
      <c r="G13" s="288"/>
      <c r="H13" s="314"/>
      <c r="I13" s="315"/>
      <c r="J13" s="314"/>
      <c r="K13" s="315"/>
      <c r="L13" s="314"/>
      <c r="M13" s="315"/>
      <c r="N13" s="314"/>
      <c r="O13" s="315"/>
      <c r="P13" s="348">
        <f t="shared" si="0"/>
        <v>0</v>
      </c>
      <c r="Q13" s="347">
        <f t="shared" si="1"/>
        <v>0</v>
      </c>
      <c r="R13" s="288"/>
      <c r="S13" s="288"/>
      <c r="T13" s="288"/>
      <c r="U13" s="288"/>
      <c r="V13" s="288"/>
    </row>
    <row r="14" spans="1:28" s="321" customFormat="1" ht="15.75" x14ac:dyDescent="0.25">
      <c r="A14" s="942"/>
      <c r="B14" s="942"/>
      <c r="C14" s="288"/>
      <c r="D14" s="288"/>
      <c r="E14" s="288"/>
      <c r="F14" s="288"/>
      <c r="G14" s="288"/>
      <c r="H14" s="314"/>
      <c r="I14" s="315"/>
      <c r="J14" s="314"/>
      <c r="K14" s="315"/>
      <c r="L14" s="314"/>
      <c r="M14" s="315"/>
      <c r="N14" s="314"/>
      <c r="O14" s="315"/>
      <c r="P14" s="348">
        <f t="shared" si="0"/>
        <v>0</v>
      </c>
      <c r="Q14" s="347">
        <f t="shared" si="1"/>
        <v>0</v>
      </c>
      <c r="R14" s="288"/>
      <c r="S14" s="288"/>
      <c r="T14" s="288"/>
      <c r="U14" s="288"/>
      <c r="V14" s="288"/>
    </row>
    <row r="15" spans="1:28" s="321" customFormat="1" ht="15.75" x14ac:dyDescent="0.25">
      <c r="A15" s="942"/>
      <c r="B15" s="942"/>
      <c r="C15" s="288"/>
      <c r="D15" s="288"/>
      <c r="E15" s="288"/>
      <c r="F15" s="288"/>
      <c r="G15" s="288"/>
      <c r="H15" s="314"/>
      <c r="I15" s="315"/>
      <c r="J15" s="314"/>
      <c r="K15" s="315"/>
      <c r="L15" s="314"/>
      <c r="M15" s="315"/>
      <c r="N15" s="314"/>
      <c r="O15" s="315"/>
      <c r="P15" s="348">
        <f t="shared" si="0"/>
        <v>0</v>
      </c>
      <c r="Q15" s="347">
        <f t="shared" si="1"/>
        <v>0</v>
      </c>
      <c r="R15" s="288"/>
      <c r="S15" s="288"/>
      <c r="T15" s="288"/>
      <c r="U15" s="288"/>
      <c r="V15" s="288"/>
    </row>
    <row r="16" spans="1:28" ht="15.75" x14ac:dyDescent="0.25">
      <c r="A16" s="942"/>
      <c r="B16" s="942"/>
      <c r="C16" s="288"/>
      <c r="D16" s="288"/>
      <c r="E16" s="288"/>
      <c r="F16" s="288"/>
      <c r="G16" s="288"/>
      <c r="H16" s="314"/>
      <c r="I16" s="315"/>
      <c r="J16" s="314"/>
      <c r="K16" s="315"/>
      <c r="L16" s="314"/>
      <c r="M16" s="315"/>
      <c r="N16" s="314"/>
      <c r="O16" s="315"/>
      <c r="P16" s="348">
        <f t="shared" si="0"/>
        <v>0</v>
      </c>
      <c r="Q16" s="347">
        <f t="shared" si="1"/>
        <v>0</v>
      </c>
      <c r="R16" s="288"/>
      <c r="S16" s="288"/>
      <c r="T16" s="288"/>
      <c r="U16" s="288"/>
      <c r="V16" s="288"/>
    </row>
    <row r="17" spans="1:22" s="321" customFormat="1" ht="15.75" x14ac:dyDescent="0.25">
      <c r="A17" s="943" t="s">
        <v>1426</v>
      </c>
      <c r="B17" s="943" t="s">
        <v>116</v>
      </c>
      <c r="C17" s="288"/>
      <c r="D17" s="288"/>
      <c r="E17" s="288"/>
      <c r="F17" s="288"/>
      <c r="G17" s="288"/>
      <c r="H17" s="314"/>
      <c r="I17" s="315"/>
      <c r="J17" s="314"/>
      <c r="K17" s="315"/>
      <c r="L17" s="314"/>
      <c r="M17" s="315"/>
      <c r="N17" s="314"/>
      <c r="O17" s="315"/>
      <c r="P17" s="348">
        <f t="shared" si="0"/>
        <v>0</v>
      </c>
      <c r="Q17" s="347">
        <f t="shared" si="1"/>
        <v>0</v>
      </c>
      <c r="R17" s="288"/>
      <c r="S17" s="288"/>
      <c r="T17" s="288"/>
      <c r="U17" s="288"/>
      <c r="V17" s="288"/>
    </row>
    <row r="18" spans="1:22" s="321" customFormat="1" ht="15.75" x14ac:dyDescent="0.25">
      <c r="A18" s="944"/>
      <c r="B18" s="944"/>
      <c r="C18" s="288"/>
      <c r="D18" s="288"/>
      <c r="E18" s="288"/>
      <c r="F18" s="288"/>
      <c r="G18" s="288"/>
      <c r="H18" s="314"/>
      <c r="I18" s="315"/>
      <c r="J18" s="314"/>
      <c r="K18" s="315"/>
      <c r="L18" s="314"/>
      <c r="M18" s="315"/>
      <c r="N18" s="314"/>
      <c r="O18" s="315"/>
      <c r="P18" s="348">
        <f t="shared" si="0"/>
        <v>0</v>
      </c>
      <c r="Q18" s="347">
        <f t="shared" si="1"/>
        <v>0</v>
      </c>
      <c r="R18" s="288"/>
      <c r="S18" s="288"/>
      <c r="T18" s="288"/>
      <c r="U18" s="288"/>
      <c r="V18" s="288"/>
    </row>
    <row r="19" spans="1:22" s="321" customFormat="1" ht="15.75" x14ac:dyDescent="0.25">
      <c r="A19" s="944"/>
      <c r="B19" s="944"/>
      <c r="C19" s="288"/>
      <c r="D19" s="288"/>
      <c r="E19" s="288"/>
      <c r="F19" s="288"/>
      <c r="G19" s="288"/>
      <c r="H19" s="314"/>
      <c r="I19" s="315"/>
      <c r="J19" s="314"/>
      <c r="K19" s="315"/>
      <c r="L19" s="314"/>
      <c r="M19" s="315"/>
      <c r="N19" s="314"/>
      <c r="O19" s="315"/>
      <c r="P19" s="348">
        <f t="shared" si="0"/>
        <v>0</v>
      </c>
      <c r="Q19" s="347">
        <f t="shared" si="1"/>
        <v>0</v>
      </c>
      <c r="R19" s="288"/>
      <c r="S19" s="288"/>
      <c r="T19" s="288"/>
      <c r="U19" s="288"/>
      <c r="V19" s="288"/>
    </row>
    <row r="20" spans="1:22" s="321" customFormat="1" ht="15.75" x14ac:dyDescent="0.25">
      <c r="A20" s="944"/>
      <c r="B20" s="944"/>
      <c r="C20" s="288"/>
      <c r="D20" s="288"/>
      <c r="E20" s="288"/>
      <c r="F20" s="288"/>
      <c r="G20" s="288"/>
      <c r="H20" s="314"/>
      <c r="I20" s="315"/>
      <c r="J20" s="314"/>
      <c r="K20" s="315"/>
      <c r="L20" s="314"/>
      <c r="M20" s="315"/>
      <c r="N20" s="314"/>
      <c r="O20" s="315"/>
      <c r="P20" s="348">
        <f t="shared" si="0"/>
        <v>0</v>
      </c>
      <c r="Q20" s="347">
        <f t="shared" si="1"/>
        <v>0</v>
      </c>
      <c r="R20" s="288"/>
      <c r="S20" s="288"/>
      <c r="T20" s="288"/>
      <c r="U20" s="288"/>
      <c r="V20" s="288"/>
    </row>
    <row r="21" spans="1:22" s="321" customFormat="1" ht="15.75" x14ac:dyDescent="0.25">
      <c r="A21" s="944"/>
      <c r="B21" s="944"/>
      <c r="C21" s="288"/>
      <c r="D21" s="288"/>
      <c r="E21" s="288"/>
      <c r="F21" s="288"/>
      <c r="G21" s="288"/>
      <c r="H21" s="314"/>
      <c r="I21" s="315"/>
      <c r="J21" s="314"/>
      <c r="K21" s="315"/>
      <c r="L21" s="314"/>
      <c r="M21" s="315"/>
      <c r="N21" s="314"/>
      <c r="O21" s="315"/>
      <c r="P21" s="348">
        <f t="shared" si="0"/>
        <v>0</v>
      </c>
      <c r="Q21" s="347">
        <f t="shared" si="1"/>
        <v>0</v>
      </c>
      <c r="R21" s="288"/>
      <c r="S21" s="288"/>
      <c r="T21" s="288"/>
      <c r="U21" s="288"/>
      <c r="V21" s="288"/>
    </row>
    <row r="22" spans="1:22" s="321" customFormat="1" ht="15.75" x14ac:dyDescent="0.25">
      <c r="A22" s="945"/>
      <c r="B22" s="945"/>
      <c r="C22" s="288"/>
      <c r="D22" s="288"/>
      <c r="E22" s="288"/>
      <c r="F22" s="288"/>
      <c r="G22" s="288"/>
      <c r="H22" s="314"/>
      <c r="I22" s="315"/>
      <c r="J22" s="314"/>
      <c r="K22" s="315"/>
      <c r="L22" s="314"/>
      <c r="M22" s="315"/>
      <c r="N22" s="314"/>
      <c r="O22" s="315"/>
      <c r="P22" s="348">
        <f t="shared" si="0"/>
        <v>0</v>
      </c>
      <c r="Q22" s="347">
        <f t="shared" si="1"/>
        <v>0</v>
      </c>
      <c r="R22" s="288"/>
      <c r="S22" s="288"/>
      <c r="T22" s="288"/>
      <c r="U22" s="288"/>
      <c r="V22" s="288"/>
    </row>
    <row r="23" spans="1:22" s="321" customFormat="1" ht="15.75" x14ac:dyDescent="0.25">
      <c r="A23" s="942" t="s">
        <v>1427</v>
      </c>
      <c r="B23" s="943"/>
      <c r="C23" s="288"/>
      <c r="D23" s="288"/>
      <c r="E23" s="288"/>
      <c r="F23" s="288"/>
      <c r="G23" s="288"/>
      <c r="H23" s="314"/>
      <c r="I23" s="315"/>
      <c r="J23" s="314"/>
      <c r="K23" s="315"/>
      <c r="L23" s="314"/>
      <c r="M23" s="315"/>
      <c r="N23" s="314"/>
      <c r="O23" s="315"/>
      <c r="P23" s="348">
        <f t="shared" si="0"/>
        <v>0</v>
      </c>
      <c r="Q23" s="347">
        <f t="shared" si="1"/>
        <v>0</v>
      </c>
      <c r="R23" s="288"/>
      <c r="S23" s="288"/>
      <c r="T23" s="288"/>
      <c r="U23" s="288"/>
      <c r="V23" s="288"/>
    </row>
    <row r="24" spans="1:22" s="321" customFormat="1" ht="15.75" x14ac:dyDescent="0.25">
      <c r="A24" s="942"/>
      <c r="B24" s="944"/>
      <c r="C24" s="288"/>
      <c r="D24" s="288"/>
      <c r="E24" s="288"/>
      <c r="F24" s="288"/>
      <c r="G24" s="288"/>
      <c r="H24" s="314"/>
      <c r="I24" s="315"/>
      <c r="J24" s="314"/>
      <c r="K24" s="315"/>
      <c r="L24" s="314"/>
      <c r="M24" s="315"/>
      <c r="N24" s="314"/>
      <c r="O24" s="315"/>
      <c r="P24" s="348">
        <f t="shared" si="0"/>
        <v>0</v>
      </c>
      <c r="Q24" s="347">
        <f t="shared" si="1"/>
        <v>0</v>
      </c>
      <c r="R24" s="288"/>
      <c r="S24" s="288"/>
      <c r="T24" s="288"/>
      <c r="U24" s="288"/>
      <c r="V24" s="288"/>
    </row>
    <row r="25" spans="1:22" s="321" customFormat="1" ht="15.75" x14ac:dyDescent="0.25">
      <c r="A25" s="942"/>
      <c r="B25" s="944"/>
      <c r="C25" s="288"/>
      <c r="D25" s="288"/>
      <c r="E25" s="288"/>
      <c r="F25" s="288"/>
      <c r="G25" s="288"/>
      <c r="H25" s="314"/>
      <c r="I25" s="315"/>
      <c r="J25" s="314"/>
      <c r="K25" s="315"/>
      <c r="L25" s="314"/>
      <c r="M25" s="315"/>
      <c r="N25" s="314"/>
      <c r="O25" s="315"/>
      <c r="P25" s="348">
        <f t="shared" si="0"/>
        <v>0</v>
      </c>
      <c r="Q25" s="347">
        <f t="shared" si="1"/>
        <v>0</v>
      </c>
      <c r="R25" s="288"/>
      <c r="S25" s="288"/>
      <c r="T25" s="288"/>
      <c r="U25" s="288"/>
      <c r="V25" s="288"/>
    </row>
    <row r="26" spans="1:22" s="321" customFormat="1" ht="15.75" x14ac:dyDescent="0.25">
      <c r="A26" s="942"/>
      <c r="B26" s="944"/>
      <c r="C26" s="288"/>
      <c r="D26" s="288"/>
      <c r="E26" s="288"/>
      <c r="F26" s="288"/>
      <c r="G26" s="288"/>
      <c r="H26" s="314"/>
      <c r="I26" s="315"/>
      <c r="J26" s="314"/>
      <c r="K26" s="315"/>
      <c r="L26" s="314"/>
      <c r="M26" s="315"/>
      <c r="N26" s="314"/>
      <c r="O26" s="315"/>
      <c r="P26" s="348">
        <f t="shared" si="0"/>
        <v>0</v>
      </c>
      <c r="Q26" s="347">
        <f t="shared" si="1"/>
        <v>0</v>
      </c>
      <c r="R26" s="288"/>
      <c r="S26" s="288"/>
      <c r="T26" s="288"/>
      <c r="U26" s="288"/>
      <c r="V26" s="288"/>
    </row>
    <row r="27" spans="1:22" s="321" customFormat="1" ht="15.75" x14ac:dyDescent="0.25">
      <c r="A27" s="942"/>
      <c r="B27" s="944"/>
      <c r="C27" s="288"/>
      <c r="D27" s="288"/>
      <c r="E27" s="288"/>
      <c r="F27" s="288"/>
      <c r="G27" s="288"/>
      <c r="H27" s="314"/>
      <c r="I27" s="315"/>
      <c r="J27" s="314"/>
      <c r="K27" s="315"/>
      <c r="L27" s="314"/>
      <c r="M27" s="315"/>
      <c r="N27" s="314"/>
      <c r="O27" s="315"/>
      <c r="P27" s="348">
        <f t="shared" si="0"/>
        <v>0</v>
      </c>
      <c r="Q27" s="347">
        <f t="shared" si="1"/>
        <v>0</v>
      </c>
      <c r="R27" s="288"/>
      <c r="S27" s="288"/>
      <c r="T27" s="288"/>
      <c r="U27" s="288"/>
      <c r="V27" s="288"/>
    </row>
    <row r="28" spans="1:22" ht="15.75" x14ac:dyDescent="0.25">
      <c r="A28" s="942"/>
      <c r="B28" s="945"/>
      <c r="C28" s="288"/>
      <c r="D28" s="288"/>
      <c r="E28" s="288"/>
      <c r="F28" s="288"/>
      <c r="G28" s="288"/>
      <c r="H28" s="288"/>
      <c r="I28" s="315"/>
      <c r="J28" s="288"/>
      <c r="K28" s="315"/>
      <c r="L28" s="288"/>
      <c r="M28" s="315"/>
      <c r="N28" s="288"/>
      <c r="O28" s="315"/>
      <c r="P28" s="348">
        <f t="shared" si="0"/>
        <v>0</v>
      </c>
      <c r="Q28" s="347">
        <f t="shared" si="1"/>
        <v>0</v>
      </c>
      <c r="R28" s="288"/>
      <c r="S28" s="71"/>
      <c r="T28" s="288"/>
      <c r="U28" s="288"/>
      <c r="V28" s="288"/>
    </row>
    <row r="29" spans="1:22" ht="15.75" x14ac:dyDescent="0.25">
      <c r="A29" s="268"/>
      <c r="B29" s="269"/>
      <c r="C29" s="269"/>
      <c r="D29" s="269"/>
      <c r="E29" s="268" t="s">
        <v>1425</v>
      </c>
      <c r="F29" s="269"/>
      <c r="G29" s="270"/>
      <c r="H29" s="74">
        <f t="shared" ref="H29:Q29" si="2">SUM(H10:H28)</f>
        <v>0</v>
      </c>
      <c r="I29" s="229">
        <f t="shared" si="2"/>
        <v>0</v>
      </c>
      <c r="J29" s="74">
        <f t="shared" si="2"/>
        <v>0</v>
      </c>
      <c r="K29" s="229">
        <f t="shared" si="2"/>
        <v>0</v>
      </c>
      <c r="L29" s="74">
        <f t="shared" si="2"/>
        <v>0</v>
      </c>
      <c r="M29" s="229">
        <f t="shared" si="2"/>
        <v>0</v>
      </c>
      <c r="N29" s="74">
        <f t="shared" si="2"/>
        <v>0</v>
      </c>
      <c r="O29" s="229">
        <f t="shared" si="2"/>
        <v>0</v>
      </c>
      <c r="P29" s="229">
        <f t="shared" si="2"/>
        <v>0</v>
      </c>
      <c r="Q29" s="229">
        <f t="shared" si="2"/>
        <v>0</v>
      </c>
      <c r="R29" s="68"/>
      <c r="S29" s="68"/>
      <c r="T29" s="68"/>
      <c r="U29" s="68"/>
      <c r="V29" s="68"/>
    </row>
    <row r="32" spans="1:22" x14ac:dyDescent="0.25">
      <c r="C32" s="404"/>
    </row>
    <row r="33" spans="3:3" x14ac:dyDescent="0.25">
      <c r="C33" s="404"/>
    </row>
    <row r="34" spans="3:3" x14ac:dyDescent="0.25">
      <c r="C34" s="404"/>
    </row>
    <row r="35" spans="3:3" x14ac:dyDescent="0.25">
      <c r="C35" s="404"/>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1">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7:C28">
      <formula1>$D$1:$E$1</formula1>
    </dataValidation>
    <dataValidation type="list" allowBlank="1" showInputMessage="1" showErrorMessage="1" sqref="C10:C16">
      <formula1>$B$1:$C$1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1"/>
  <sheetViews>
    <sheetView zoomScale="55" zoomScaleNormal="55" workbookViewId="0">
      <pane ySplit="7" topLeftCell="A8" activePane="bottomLeft" state="frozen"/>
      <selection activeCell="K7" sqref="K7"/>
      <selection pane="bottomLeft" activeCell="B9" sqref="B9:B17"/>
    </sheetView>
  </sheetViews>
  <sheetFormatPr baseColWidth="10" defaultColWidth="11.42578125" defaultRowHeight="15" x14ac:dyDescent="0.25"/>
  <cols>
    <col min="1" max="1" width="35.7109375" style="321" customWidth="1"/>
    <col min="2" max="2" width="35.85546875" style="321" customWidth="1"/>
    <col min="3" max="3" width="27.42578125" style="321" customWidth="1"/>
    <col min="4" max="4" width="27.42578125" style="404" customWidth="1"/>
    <col min="5" max="7" width="27.42578125" style="321" customWidth="1"/>
    <col min="8" max="8" width="15.28515625" style="321" customWidth="1"/>
    <col min="9" max="9" width="11.42578125" style="228"/>
    <col min="10" max="10" width="15.28515625" style="321" customWidth="1"/>
    <col min="11" max="11" width="18.85546875" style="228" customWidth="1"/>
    <col min="12" max="12" width="11.42578125" style="321"/>
    <col min="13" max="13" width="11.42578125" style="228"/>
    <col min="14" max="14" width="11.42578125" style="321"/>
    <col min="15" max="15" width="11.42578125" style="228"/>
    <col min="16" max="16" width="15.28515625" style="321" customWidth="1"/>
    <col min="17" max="17" width="18.28515625" style="228" customWidth="1"/>
    <col min="18" max="20" width="14.140625" style="321" customWidth="1"/>
    <col min="21" max="21" width="17" style="321" customWidth="1"/>
    <col min="22" max="16384" width="11.42578125" style="321"/>
  </cols>
  <sheetData>
    <row r="1" spans="1:42" ht="24.75" customHeight="1" x14ac:dyDescent="0.25">
      <c r="A1" s="352"/>
      <c r="B1" s="352"/>
      <c r="C1" s="352"/>
      <c r="D1" s="352"/>
      <c r="E1" s="352"/>
      <c r="F1" s="949" t="s">
        <v>1454</v>
      </c>
      <c r="G1" s="949"/>
      <c r="H1" s="949"/>
      <c r="I1" s="949"/>
      <c r="J1" s="949"/>
      <c r="K1" s="949"/>
      <c r="L1" s="949"/>
      <c r="M1" s="949"/>
      <c r="N1" s="353"/>
      <c r="O1" s="446" t="s">
        <v>1577</v>
      </c>
      <c r="P1" s="446" t="s">
        <v>1578</v>
      </c>
      <c r="Q1" s="446" t="s">
        <v>1579</v>
      </c>
      <c r="R1" s="446" t="s">
        <v>1691</v>
      </c>
      <c r="S1" s="352"/>
      <c r="T1" s="449" t="s">
        <v>1580</v>
      </c>
      <c r="U1" s="449" t="s">
        <v>1581</v>
      </c>
      <c r="V1" s="455" t="s">
        <v>1690</v>
      </c>
      <c r="W1" s="449" t="s">
        <v>1582</v>
      </c>
      <c r="X1" s="449" t="s">
        <v>1583</v>
      </c>
      <c r="Y1" s="449" t="s">
        <v>1584</v>
      </c>
      <c r="Z1" s="449"/>
      <c r="AA1" s="446" t="s">
        <v>1687</v>
      </c>
      <c r="AB1" s="446" t="s">
        <v>1688</v>
      </c>
      <c r="AC1" s="446" t="s">
        <v>1689</v>
      </c>
      <c r="AD1" s="446"/>
      <c r="AE1" s="446"/>
      <c r="AF1" s="446"/>
      <c r="AG1" s="446"/>
      <c r="AH1" s="352"/>
      <c r="AI1" s="352"/>
      <c r="AJ1" s="352"/>
      <c r="AK1" s="352"/>
      <c r="AL1" s="352"/>
      <c r="AM1" s="352"/>
      <c r="AN1" s="352"/>
      <c r="AO1" s="352"/>
      <c r="AP1" s="352"/>
    </row>
    <row r="2" spans="1:42" ht="18.75" x14ac:dyDescent="0.25">
      <c r="A2" s="351" t="s">
        <v>1354</v>
      </c>
      <c r="B2" s="352"/>
      <c r="C2" s="352"/>
      <c r="D2" s="352"/>
      <c r="E2" s="352"/>
      <c r="F2" s="352"/>
      <c r="G2" s="352"/>
      <c r="H2" s="353"/>
      <c r="I2" s="354"/>
      <c r="J2" s="353"/>
      <c r="K2" s="353"/>
      <c r="L2" s="353"/>
      <c r="M2" s="353"/>
      <c r="N2" s="353"/>
      <c r="O2" s="353"/>
      <c r="P2" s="353"/>
      <c r="Q2" s="353"/>
      <c r="R2" s="353"/>
      <c r="S2" s="353"/>
      <c r="T2" s="353"/>
      <c r="U2" s="353"/>
      <c r="V2" s="353"/>
      <c r="W2" s="353"/>
      <c r="X2" s="353"/>
      <c r="Y2" s="353"/>
      <c r="Z2" s="353"/>
      <c r="AA2" s="353"/>
      <c r="AB2" s="352"/>
      <c r="AC2" s="352"/>
      <c r="AD2" s="352"/>
      <c r="AE2" s="352"/>
      <c r="AF2" s="352"/>
      <c r="AG2" s="352"/>
      <c r="AH2" s="352"/>
      <c r="AI2" s="352"/>
      <c r="AJ2" s="352"/>
      <c r="AK2" s="352"/>
      <c r="AL2" s="352"/>
      <c r="AM2" s="352"/>
      <c r="AN2" s="352"/>
      <c r="AO2" s="352"/>
      <c r="AP2" s="352"/>
    </row>
    <row r="3" spans="1:42" ht="18.75" x14ac:dyDescent="0.25">
      <c r="A3" s="351" t="s">
        <v>1686</v>
      </c>
      <c r="B3" s="352"/>
      <c r="C3" s="352"/>
      <c r="D3" s="352"/>
      <c r="E3" s="352"/>
      <c r="F3" s="352"/>
      <c r="G3" s="352"/>
      <c r="H3" s="353"/>
      <c r="I3" s="354"/>
      <c r="J3" s="353"/>
      <c r="K3" s="353"/>
      <c r="L3" s="353"/>
      <c r="M3" s="353"/>
      <c r="N3" s="353"/>
      <c r="O3" s="353"/>
      <c r="P3" s="353"/>
      <c r="Q3" s="353"/>
      <c r="R3" s="353"/>
      <c r="S3" s="353"/>
      <c r="T3" s="353"/>
      <c r="U3" s="353"/>
      <c r="V3" s="353"/>
      <c r="W3" s="353"/>
      <c r="X3" s="353"/>
      <c r="Y3" s="353"/>
      <c r="Z3" s="353"/>
      <c r="AA3" s="353"/>
      <c r="AB3" s="352"/>
      <c r="AC3" s="352"/>
      <c r="AD3" s="352"/>
      <c r="AE3" s="352"/>
      <c r="AF3" s="352"/>
      <c r="AG3" s="352"/>
      <c r="AH3" s="352"/>
      <c r="AI3" s="352"/>
      <c r="AJ3" s="352"/>
      <c r="AK3" s="352"/>
      <c r="AL3" s="352"/>
      <c r="AM3" s="352"/>
      <c r="AN3" s="352"/>
      <c r="AO3" s="352"/>
      <c r="AP3" s="352"/>
    </row>
    <row r="4" spans="1:42" s="352" customFormat="1" ht="18.75" customHeight="1" x14ac:dyDescent="0.25">
      <c r="A4" s="355"/>
      <c r="B4" s="356"/>
      <c r="C4" s="356"/>
      <c r="D4" s="356"/>
      <c r="E4" s="356"/>
      <c r="F4" s="356"/>
      <c r="G4" s="356"/>
      <c r="H4" s="356"/>
      <c r="I4" s="356"/>
      <c r="J4" s="356"/>
      <c r="K4" s="356"/>
      <c r="L4" s="356"/>
      <c r="M4" s="356"/>
      <c r="N4" s="356"/>
      <c r="O4" s="356"/>
      <c r="P4" s="356"/>
      <c r="Q4" s="356"/>
      <c r="R4" s="356"/>
      <c r="S4" s="356"/>
      <c r="T4" s="356"/>
      <c r="U4" s="356"/>
    </row>
    <row r="5" spans="1:42" ht="15" customHeight="1" x14ac:dyDescent="0.25">
      <c r="A5" s="814" t="s">
        <v>96</v>
      </c>
      <c r="B5" s="813" t="s">
        <v>110</v>
      </c>
      <c r="C5" s="819" t="s">
        <v>1495</v>
      </c>
      <c r="D5" s="819" t="s">
        <v>1496</v>
      </c>
      <c r="E5" s="819" t="s">
        <v>86</v>
      </c>
      <c r="F5" s="819" t="s">
        <v>391</v>
      </c>
      <c r="G5" s="819" t="s">
        <v>87</v>
      </c>
      <c r="H5" s="805" t="s">
        <v>99</v>
      </c>
      <c r="I5" s="807"/>
      <c r="J5" s="807"/>
      <c r="K5" s="807"/>
      <c r="L5" s="807"/>
      <c r="M5" s="807"/>
      <c r="N5" s="807"/>
      <c r="O5" s="806"/>
      <c r="P5" s="808" t="s">
        <v>100</v>
      </c>
      <c r="Q5" s="809"/>
      <c r="R5" s="813" t="s">
        <v>102</v>
      </c>
      <c r="S5" s="813" t="s">
        <v>109</v>
      </c>
      <c r="T5" s="813" t="s">
        <v>108</v>
      </c>
      <c r="U5" s="816" t="s">
        <v>88</v>
      </c>
    </row>
    <row r="6" spans="1:42" ht="15" customHeight="1" x14ac:dyDescent="0.25">
      <c r="A6" s="814"/>
      <c r="B6" s="814"/>
      <c r="C6" s="820"/>
      <c r="D6" s="820"/>
      <c r="E6" s="820"/>
      <c r="F6" s="820"/>
      <c r="G6" s="820"/>
      <c r="H6" s="805" t="s">
        <v>103</v>
      </c>
      <c r="I6" s="806"/>
      <c r="J6" s="805" t="s">
        <v>104</v>
      </c>
      <c r="K6" s="806"/>
      <c r="L6" s="805" t="s">
        <v>105</v>
      </c>
      <c r="M6" s="806"/>
      <c r="N6" s="805" t="s">
        <v>106</v>
      </c>
      <c r="O6" s="806"/>
      <c r="P6" s="810"/>
      <c r="Q6" s="811"/>
      <c r="R6" s="814"/>
      <c r="S6" s="814"/>
      <c r="T6" s="814"/>
      <c r="U6" s="817"/>
    </row>
    <row r="7" spans="1:42" ht="25.5" x14ac:dyDescent="0.25">
      <c r="A7" s="815"/>
      <c r="B7" s="815"/>
      <c r="C7" s="821"/>
      <c r="D7" s="821"/>
      <c r="E7" s="821"/>
      <c r="F7" s="821"/>
      <c r="G7" s="821"/>
      <c r="H7" s="380" t="s">
        <v>107</v>
      </c>
      <c r="I7" s="380" t="s">
        <v>12</v>
      </c>
      <c r="J7" s="380" t="s">
        <v>107</v>
      </c>
      <c r="K7" s="380" t="s">
        <v>12</v>
      </c>
      <c r="L7" s="380" t="s">
        <v>107</v>
      </c>
      <c r="M7" s="380" t="s">
        <v>12</v>
      </c>
      <c r="N7" s="380" t="s">
        <v>107</v>
      </c>
      <c r="O7" s="380" t="s">
        <v>12</v>
      </c>
      <c r="P7" s="380" t="s">
        <v>107</v>
      </c>
      <c r="Q7" s="380" t="s">
        <v>12</v>
      </c>
      <c r="R7" s="815"/>
      <c r="S7" s="815"/>
      <c r="T7" s="815"/>
      <c r="U7" s="818"/>
    </row>
    <row r="8" spans="1:42" ht="15.75" x14ac:dyDescent="0.25">
      <c r="A8" s="381"/>
      <c r="B8" s="382"/>
      <c r="C8" s="383"/>
      <c r="D8" s="383"/>
      <c r="E8" s="383"/>
      <c r="F8" s="384"/>
      <c r="G8" s="383"/>
      <c r="H8" s="385"/>
      <c r="I8" s="385"/>
      <c r="J8" s="385"/>
      <c r="K8" s="385"/>
      <c r="L8" s="385"/>
      <c r="M8" s="385"/>
      <c r="N8" s="385"/>
      <c r="O8" s="385"/>
      <c r="P8" s="385"/>
      <c r="Q8" s="385"/>
      <c r="R8" s="386"/>
      <c r="S8" s="386"/>
      <c r="T8" s="386"/>
      <c r="U8" s="387"/>
    </row>
    <row r="9" spans="1:42" ht="15.75" x14ac:dyDescent="0.25">
      <c r="A9" s="943" t="s">
        <v>1426</v>
      </c>
      <c r="B9" s="943" t="s">
        <v>1574</v>
      </c>
      <c r="C9" s="288"/>
      <c r="D9" s="288"/>
      <c r="E9" s="288"/>
      <c r="F9" s="288"/>
      <c r="G9" s="288"/>
      <c r="H9" s="314"/>
      <c r="I9" s="315"/>
      <c r="J9" s="314"/>
      <c r="K9" s="315"/>
      <c r="L9" s="314"/>
      <c r="M9" s="315"/>
      <c r="N9" s="314"/>
      <c r="O9" s="315"/>
      <c r="P9" s="348">
        <f t="shared" ref="P9:Q14" si="0">H9+J9+L9+N9</f>
        <v>0</v>
      </c>
      <c r="Q9" s="347">
        <f t="shared" si="0"/>
        <v>0</v>
      </c>
      <c r="R9" s="288"/>
      <c r="S9" s="288"/>
      <c r="T9" s="288"/>
      <c r="U9" s="288"/>
    </row>
    <row r="10" spans="1:42" ht="15.75" x14ac:dyDescent="0.25">
      <c r="A10" s="944"/>
      <c r="B10" s="944"/>
      <c r="C10" s="288"/>
      <c r="D10" s="288"/>
      <c r="E10" s="288"/>
      <c r="F10" s="288"/>
      <c r="G10" s="288"/>
      <c r="H10" s="314"/>
      <c r="I10" s="315"/>
      <c r="J10" s="314"/>
      <c r="K10" s="315"/>
      <c r="L10" s="314"/>
      <c r="M10" s="315"/>
      <c r="N10" s="314"/>
      <c r="O10" s="315"/>
      <c r="P10" s="348">
        <f t="shared" si="0"/>
        <v>0</v>
      </c>
      <c r="Q10" s="347">
        <f t="shared" si="0"/>
        <v>0</v>
      </c>
      <c r="R10" s="288"/>
      <c r="S10" s="288"/>
      <c r="T10" s="288"/>
      <c r="U10" s="288"/>
    </row>
    <row r="11" spans="1:42" ht="15.75" x14ac:dyDescent="0.25">
      <c r="A11" s="944"/>
      <c r="B11" s="944"/>
      <c r="C11" s="288"/>
      <c r="D11" s="288"/>
      <c r="E11" s="288"/>
      <c r="F11" s="288"/>
      <c r="G11" s="288"/>
      <c r="H11" s="314"/>
      <c r="I11" s="315"/>
      <c r="J11" s="314"/>
      <c r="K11" s="315"/>
      <c r="L11" s="314"/>
      <c r="M11" s="315"/>
      <c r="N11" s="314"/>
      <c r="O11" s="315"/>
      <c r="P11" s="348">
        <f t="shared" si="0"/>
        <v>0</v>
      </c>
      <c r="Q11" s="347">
        <f t="shared" si="0"/>
        <v>0</v>
      </c>
      <c r="R11" s="288"/>
      <c r="S11" s="288"/>
      <c r="T11" s="288"/>
      <c r="U11" s="288"/>
    </row>
    <row r="12" spans="1:42" ht="15.75" x14ac:dyDescent="0.25">
      <c r="A12" s="944"/>
      <c r="B12" s="944"/>
      <c r="C12" s="288"/>
      <c r="D12" s="288"/>
      <c r="E12" s="288"/>
      <c r="F12" s="288"/>
      <c r="G12" s="288"/>
      <c r="H12" s="314"/>
      <c r="I12" s="315"/>
      <c r="J12" s="314"/>
      <c r="K12" s="315"/>
      <c r="L12" s="314"/>
      <c r="M12" s="315"/>
      <c r="N12" s="314"/>
      <c r="O12" s="315"/>
      <c r="P12" s="348">
        <f t="shared" si="0"/>
        <v>0</v>
      </c>
      <c r="Q12" s="347">
        <f t="shared" si="0"/>
        <v>0</v>
      </c>
      <c r="R12" s="288"/>
      <c r="S12" s="288"/>
      <c r="T12" s="288"/>
      <c r="U12" s="288"/>
    </row>
    <row r="13" spans="1:42" ht="15.75" x14ac:dyDescent="0.25">
      <c r="A13" s="944"/>
      <c r="B13" s="944"/>
      <c r="C13" s="288"/>
      <c r="D13" s="288"/>
      <c r="E13" s="288"/>
      <c r="F13" s="288"/>
      <c r="G13" s="288"/>
      <c r="H13" s="314"/>
      <c r="I13" s="315"/>
      <c r="J13" s="314"/>
      <c r="K13" s="315"/>
      <c r="L13" s="314"/>
      <c r="M13" s="315"/>
      <c r="N13" s="314"/>
      <c r="O13" s="315"/>
      <c r="P13" s="348">
        <f t="shared" si="0"/>
        <v>0</v>
      </c>
      <c r="Q13" s="347">
        <f t="shared" si="0"/>
        <v>0</v>
      </c>
      <c r="R13" s="288"/>
      <c r="S13" s="288"/>
      <c r="T13" s="288"/>
      <c r="U13" s="288"/>
    </row>
    <row r="14" spans="1:42" ht="15.75" x14ac:dyDescent="0.25">
      <c r="A14" s="944"/>
      <c r="B14" s="944"/>
      <c r="C14" s="288"/>
      <c r="D14" s="288"/>
      <c r="E14" s="288"/>
      <c r="F14" s="288"/>
      <c r="G14" s="288"/>
      <c r="H14" s="314"/>
      <c r="I14" s="315"/>
      <c r="J14" s="314"/>
      <c r="K14" s="315"/>
      <c r="L14" s="314"/>
      <c r="M14" s="315"/>
      <c r="N14" s="314"/>
      <c r="O14" s="315"/>
      <c r="P14" s="348">
        <f t="shared" si="0"/>
        <v>0</v>
      </c>
      <c r="Q14" s="347">
        <f t="shared" si="0"/>
        <v>0</v>
      </c>
      <c r="R14" s="288"/>
      <c r="S14" s="288"/>
      <c r="T14" s="288"/>
      <c r="U14" s="288"/>
    </row>
    <row r="15" spans="1:42" ht="15.75" x14ac:dyDescent="0.25">
      <c r="A15" s="944"/>
      <c r="B15" s="944"/>
      <c r="C15" s="288"/>
      <c r="D15" s="288"/>
      <c r="E15" s="288"/>
      <c r="F15" s="288"/>
      <c r="G15" s="288"/>
      <c r="H15" s="314"/>
      <c r="I15" s="315"/>
      <c r="J15" s="314"/>
      <c r="K15" s="315"/>
      <c r="L15" s="314"/>
      <c r="M15" s="315"/>
      <c r="N15" s="314"/>
      <c r="O15" s="315"/>
      <c r="P15" s="348"/>
      <c r="Q15" s="347"/>
      <c r="R15" s="288"/>
      <c r="S15" s="288"/>
      <c r="T15" s="288"/>
      <c r="U15" s="288"/>
    </row>
    <row r="16" spans="1:42" ht="15.75" x14ac:dyDescent="0.25">
      <c r="A16" s="944"/>
      <c r="B16" s="944"/>
      <c r="C16" s="288"/>
      <c r="D16" s="288"/>
      <c r="E16" s="288"/>
      <c r="F16" s="288"/>
      <c r="G16" s="288"/>
      <c r="H16" s="314"/>
      <c r="I16" s="315"/>
      <c r="J16" s="314"/>
      <c r="K16" s="315"/>
      <c r="L16" s="314"/>
      <c r="M16" s="315"/>
      <c r="N16" s="314"/>
      <c r="O16" s="315"/>
      <c r="P16" s="348"/>
      <c r="Q16" s="347"/>
      <c r="R16" s="288"/>
      <c r="S16" s="288"/>
      <c r="T16" s="288"/>
      <c r="U16" s="288"/>
    </row>
    <row r="17" spans="1:21" ht="15.75" x14ac:dyDescent="0.25">
      <c r="A17" s="944"/>
      <c r="B17" s="945"/>
      <c r="C17" s="288"/>
      <c r="D17" s="288"/>
      <c r="E17" s="288"/>
      <c r="F17" s="288"/>
      <c r="G17" s="288"/>
      <c r="H17" s="314"/>
      <c r="I17" s="315"/>
      <c r="J17" s="314"/>
      <c r="K17" s="315"/>
      <c r="L17" s="314"/>
      <c r="M17" s="315"/>
      <c r="N17" s="314"/>
      <c r="O17" s="315"/>
      <c r="P17" s="348"/>
      <c r="Q17" s="347"/>
      <c r="R17" s="288"/>
      <c r="S17" s="288"/>
      <c r="T17" s="288"/>
      <c r="U17" s="288"/>
    </row>
    <row r="18" spans="1:21" ht="15.75" x14ac:dyDescent="0.25">
      <c r="A18" s="944"/>
      <c r="B18" s="943" t="s">
        <v>1575</v>
      </c>
      <c r="C18" s="288"/>
      <c r="D18" s="288"/>
      <c r="E18" s="288"/>
      <c r="F18" s="288"/>
      <c r="G18" s="288"/>
      <c r="H18" s="314"/>
      <c r="I18" s="315"/>
      <c r="J18" s="314"/>
      <c r="K18" s="315"/>
      <c r="L18" s="314"/>
      <c r="M18" s="315"/>
      <c r="N18" s="314"/>
      <c r="O18" s="315"/>
      <c r="P18" s="348"/>
      <c r="Q18" s="347"/>
      <c r="R18" s="288"/>
      <c r="S18" s="288"/>
      <c r="T18" s="288"/>
      <c r="U18" s="288"/>
    </row>
    <row r="19" spans="1:21" ht="15.75" x14ac:dyDescent="0.25">
      <c r="A19" s="944"/>
      <c r="B19" s="944"/>
      <c r="C19" s="288"/>
      <c r="D19" s="288"/>
      <c r="E19" s="288"/>
      <c r="F19" s="288"/>
      <c r="G19" s="288"/>
      <c r="H19" s="314"/>
      <c r="I19" s="315"/>
      <c r="J19" s="314"/>
      <c r="K19" s="315"/>
      <c r="L19" s="314"/>
      <c r="M19" s="315"/>
      <c r="N19" s="314"/>
      <c r="O19" s="315"/>
      <c r="P19" s="348"/>
      <c r="Q19" s="347"/>
      <c r="R19" s="288"/>
      <c r="S19" s="288"/>
      <c r="T19" s="288"/>
      <c r="U19" s="288"/>
    </row>
    <row r="20" spans="1:21" ht="15.75" x14ac:dyDescent="0.25">
      <c r="A20" s="944"/>
      <c r="B20" s="944"/>
      <c r="C20" s="288"/>
      <c r="D20" s="288"/>
      <c r="E20" s="288"/>
      <c r="F20" s="288"/>
      <c r="G20" s="288"/>
      <c r="H20" s="314"/>
      <c r="I20" s="315"/>
      <c r="J20" s="314"/>
      <c r="K20" s="315"/>
      <c r="L20" s="314"/>
      <c r="M20" s="315"/>
      <c r="N20" s="314"/>
      <c r="O20" s="315"/>
      <c r="P20" s="348"/>
      <c r="Q20" s="347"/>
      <c r="R20" s="288"/>
      <c r="S20" s="288"/>
      <c r="T20" s="288"/>
      <c r="U20" s="288"/>
    </row>
    <row r="21" spans="1:21" ht="15.75" x14ac:dyDescent="0.25">
      <c r="A21" s="944"/>
      <c r="B21" s="944"/>
      <c r="C21" s="288"/>
      <c r="D21" s="288"/>
      <c r="E21" s="288"/>
      <c r="F21" s="288"/>
      <c r="G21" s="288"/>
      <c r="H21" s="314"/>
      <c r="I21" s="315"/>
      <c r="J21" s="314"/>
      <c r="K21" s="315"/>
      <c r="L21" s="314"/>
      <c r="M21" s="315"/>
      <c r="N21" s="314"/>
      <c r="O21" s="315"/>
      <c r="P21" s="348"/>
      <c r="Q21" s="347"/>
      <c r="R21" s="288"/>
      <c r="S21" s="288"/>
      <c r="T21" s="288"/>
      <c r="U21" s="288"/>
    </row>
    <row r="22" spans="1:21" ht="15.75" x14ac:dyDescent="0.25">
      <c r="A22" s="944"/>
      <c r="B22" s="944"/>
      <c r="C22" s="288"/>
      <c r="D22" s="288"/>
      <c r="E22" s="288"/>
      <c r="F22" s="288"/>
      <c r="G22" s="288"/>
      <c r="H22" s="314"/>
      <c r="I22" s="315"/>
      <c r="J22" s="314"/>
      <c r="K22" s="315"/>
      <c r="L22" s="314"/>
      <c r="M22" s="315"/>
      <c r="N22" s="314"/>
      <c r="O22" s="315"/>
      <c r="P22" s="348"/>
      <c r="Q22" s="347"/>
      <c r="R22" s="288"/>
      <c r="S22" s="288"/>
      <c r="T22" s="288"/>
      <c r="U22" s="288"/>
    </row>
    <row r="23" spans="1:21" ht="15.75" x14ac:dyDescent="0.25">
      <c r="A23" s="944"/>
      <c r="B23" s="944"/>
      <c r="C23" s="288"/>
      <c r="D23" s="288"/>
      <c r="E23" s="288"/>
      <c r="F23" s="288"/>
      <c r="G23" s="288"/>
      <c r="H23" s="314"/>
      <c r="I23" s="315"/>
      <c r="J23" s="314"/>
      <c r="K23" s="315"/>
      <c r="L23" s="314"/>
      <c r="M23" s="315"/>
      <c r="N23" s="314"/>
      <c r="O23" s="315"/>
      <c r="P23" s="348"/>
      <c r="Q23" s="347"/>
      <c r="R23" s="288"/>
      <c r="S23" s="288"/>
      <c r="T23" s="288"/>
      <c r="U23" s="288"/>
    </row>
    <row r="24" spans="1:21" ht="15.75" x14ac:dyDescent="0.25">
      <c r="A24" s="944"/>
      <c r="B24" s="944"/>
      <c r="C24" s="288"/>
      <c r="D24" s="288"/>
      <c r="E24" s="288"/>
      <c r="F24" s="288"/>
      <c r="G24" s="288"/>
      <c r="H24" s="314"/>
      <c r="I24" s="315"/>
      <c r="J24" s="314"/>
      <c r="K24" s="315"/>
      <c r="L24" s="314"/>
      <c r="M24" s="315"/>
      <c r="N24" s="314"/>
      <c r="O24" s="315"/>
      <c r="P24" s="348"/>
      <c r="Q24" s="347"/>
      <c r="R24" s="288"/>
      <c r="S24" s="288"/>
      <c r="T24" s="288"/>
      <c r="U24" s="288"/>
    </row>
    <row r="25" spans="1:21" ht="15.75" x14ac:dyDescent="0.25">
      <c r="A25" s="944"/>
      <c r="B25" s="944"/>
      <c r="C25" s="288"/>
      <c r="D25" s="288"/>
      <c r="E25" s="288"/>
      <c r="F25" s="288"/>
      <c r="G25" s="288"/>
      <c r="H25" s="314"/>
      <c r="I25" s="315"/>
      <c r="J25" s="314"/>
      <c r="K25" s="315"/>
      <c r="L25" s="314"/>
      <c r="M25" s="315"/>
      <c r="N25" s="314"/>
      <c r="O25" s="315"/>
      <c r="P25" s="348"/>
      <c r="Q25" s="347"/>
      <c r="R25" s="288"/>
      <c r="S25" s="288"/>
      <c r="T25" s="288"/>
      <c r="U25" s="288"/>
    </row>
    <row r="26" spans="1:21" ht="15.75" x14ac:dyDescent="0.25">
      <c r="A26" s="944"/>
      <c r="B26" s="944"/>
      <c r="C26" s="288"/>
      <c r="D26" s="288"/>
      <c r="E26" s="288"/>
      <c r="F26" s="288"/>
      <c r="G26" s="288"/>
      <c r="H26" s="314"/>
      <c r="I26" s="315"/>
      <c r="J26" s="314"/>
      <c r="K26" s="315"/>
      <c r="L26" s="314"/>
      <c r="M26" s="315"/>
      <c r="N26" s="314"/>
      <c r="O26" s="315"/>
      <c r="P26" s="348"/>
      <c r="Q26" s="347"/>
      <c r="R26" s="288"/>
      <c r="S26" s="288"/>
      <c r="T26" s="288"/>
      <c r="U26" s="288"/>
    </row>
    <row r="27" spans="1:21" ht="15.75" x14ac:dyDescent="0.25">
      <c r="A27" s="944"/>
      <c r="B27" s="945"/>
      <c r="C27" s="288"/>
      <c r="D27" s="288"/>
      <c r="E27" s="288"/>
      <c r="F27" s="288"/>
      <c r="G27" s="288"/>
      <c r="H27" s="314"/>
      <c r="I27" s="315"/>
      <c r="J27" s="314"/>
      <c r="K27" s="315"/>
      <c r="L27" s="314"/>
      <c r="M27" s="315"/>
      <c r="N27" s="314"/>
      <c r="O27" s="315"/>
      <c r="P27" s="348">
        <f>H27+J27+L27+N27</f>
        <v>0</v>
      </c>
      <c r="Q27" s="347">
        <f>I27+K27+M27+O27</f>
        <v>0</v>
      </c>
      <c r="R27" s="288"/>
      <c r="S27" s="288"/>
      <c r="T27" s="288"/>
      <c r="U27" s="288"/>
    </row>
    <row r="28" spans="1:21" ht="15.75" x14ac:dyDescent="0.25">
      <c r="A28" s="944"/>
      <c r="B28" s="943" t="s">
        <v>1576</v>
      </c>
      <c r="C28" s="288"/>
      <c r="D28" s="288"/>
      <c r="E28" s="288"/>
      <c r="F28" s="288"/>
      <c r="G28" s="288"/>
      <c r="H28" s="314"/>
      <c r="I28" s="315"/>
      <c r="J28" s="314"/>
      <c r="K28" s="315"/>
      <c r="L28" s="314"/>
      <c r="M28" s="315"/>
      <c r="N28" s="314"/>
      <c r="O28" s="315"/>
      <c r="P28" s="348">
        <f>H28+J28+L28+N28</f>
        <v>0</v>
      </c>
      <c r="Q28" s="347">
        <f>I28+K28+M28+O28</f>
        <v>0</v>
      </c>
      <c r="R28" s="288"/>
      <c r="S28" s="288"/>
      <c r="T28" s="288"/>
      <c r="U28" s="288"/>
    </row>
    <row r="29" spans="1:21" ht="15.75" x14ac:dyDescent="0.25">
      <c r="A29" s="944"/>
      <c r="B29" s="944"/>
      <c r="C29" s="288"/>
      <c r="D29" s="288"/>
      <c r="E29" s="288"/>
      <c r="F29" s="288"/>
      <c r="G29" s="288"/>
      <c r="H29" s="314"/>
      <c r="I29" s="315"/>
      <c r="J29" s="314"/>
      <c r="K29" s="315"/>
      <c r="L29" s="314"/>
      <c r="M29" s="315"/>
      <c r="N29" s="314"/>
      <c r="O29" s="315"/>
      <c r="P29" s="348"/>
      <c r="Q29" s="347"/>
      <c r="R29" s="288"/>
      <c r="S29" s="288"/>
      <c r="T29" s="288"/>
      <c r="U29" s="288"/>
    </row>
    <row r="30" spans="1:21" s="404" customFormat="1" ht="15.75" x14ac:dyDescent="0.25">
      <c r="A30" s="944"/>
      <c r="B30" s="944"/>
      <c r="C30" s="288"/>
      <c r="D30" s="288"/>
      <c r="E30" s="288"/>
      <c r="F30" s="288"/>
      <c r="G30" s="288"/>
      <c r="H30" s="314"/>
      <c r="I30" s="315"/>
      <c r="J30" s="314"/>
      <c r="K30" s="315"/>
      <c r="L30" s="314"/>
      <c r="M30" s="315"/>
      <c r="N30" s="314"/>
      <c r="O30" s="315"/>
      <c r="P30" s="348"/>
      <c r="Q30" s="347"/>
      <c r="R30" s="288"/>
      <c r="S30" s="288"/>
      <c r="T30" s="288"/>
      <c r="U30" s="288"/>
    </row>
    <row r="31" spans="1:21" s="404" customFormat="1" ht="15.75" x14ac:dyDescent="0.25">
      <c r="A31" s="944"/>
      <c r="B31" s="944"/>
      <c r="C31" s="288"/>
      <c r="D31" s="288"/>
      <c r="E31" s="288"/>
      <c r="F31" s="288"/>
      <c r="G31" s="288"/>
      <c r="H31" s="314"/>
      <c r="I31" s="315"/>
      <c r="J31" s="314"/>
      <c r="K31" s="315"/>
      <c r="L31" s="314"/>
      <c r="M31" s="315"/>
      <c r="N31" s="314"/>
      <c r="O31" s="315"/>
      <c r="P31" s="348"/>
      <c r="Q31" s="347"/>
      <c r="R31" s="288"/>
      <c r="S31" s="288"/>
      <c r="T31" s="288"/>
      <c r="U31" s="288"/>
    </row>
    <row r="32" spans="1:21" s="404" customFormat="1" ht="15.75" x14ac:dyDescent="0.25">
      <c r="A32" s="944"/>
      <c r="B32" s="944"/>
      <c r="C32" s="288"/>
      <c r="D32" s="288"/>
      <c r="E32" s="288"/>
      <c r="F32" s="288"/>
      <c r="G32" s="288"/>
      <c r="H32" s="314"/>
      <c r="I32" s="315"/>
      <c r="J32" s="314"/>
      <c r="K32" s="315"/>
      <c r="L32" s="314"/>
      <c r="M32" s="315"/>
      <c r="N32" s="314"/>
      <c r="O32" s="315"/>
      <c r="P32" s="348"/>
      <c r="Q32" s="347"/>
      <c r="R32" s="288"/>
      <c r="S32" s="288"/>
      <c r="T32" s="288"/>
      <c r="U32" s="288"/>
    </row>
    <row r="33" spans="1:21" s="404" customFormat="1" ht="15.75" x14ac:dyDescent="0.25">
      <c r="A33" s="944"/>
      <c r="B33" s="944"/>
      <c r="C33" s="288"/>
      <c r="D33" s="288"/>
      <c r="E33" s="288"/>
      <c r="F33" s="288"/>
      <c r="G33" s="288"/>
      <c r="H33" s="314"/>
      <c r="I33" s="315"/>
      <c r="J33" s="314"/>
      <c r="K33" s="315"/>
      <c r="L33" s="314"/>
      <c r="M33" s="315"/>
      <c r="N33" s="314"/>
      <c r="O33" s="315"/>
      <c r="P33" s="348"/>
      <c r="Q33" s="347"/>
      <c r="R33" s="288"/>
      <c r="S33" s="288"/>
      <c r="T33" s="288"/>
      <c r="U33" s="288"/>
    </row>
    <row r="34" spans="1:21" ht="15.75" x14ac:dyDescent="0.25">
      <c r="A34" s="944"/>
      <c r="B34" s="944"/>
      <c r="C34" s="288"/>
      <c r="D34" s="288"/>
      <c r="E34" s="288"/>
      <c r="F34" s="288"/>
      <c r="G34" s="288"/>
      <c r="H34" s="314"/>
      <c r="I34" s="315"/>
      <c r="J34" s="314"/>
      <c r="K34" s="315"/>
      <c r="L34" s="314"/>
      <c r="M34" s="315"/>
      <c r="N34" s="314"/>
      <c r="O34" s="315"/>
      <c r="P34" s="348"/>
      <c r="Q34" s="347"/>
      <c r="R34" s="288"/>
      <c r="S34" s="288"/>
      <c r="T34" s="288"/>
      <c r="U34" s="288"/>
    </row>
    <row r="35" spans="1:21" ht="15.75" x14ac:dyDescent="0.25">
      <c r="A35" s="944"/>
      <c r="B35" s="944"/>
      <c r="C35" s="288"/>
      <c r="D35" s="288"/>
      <c r="E35" s="288"/>
      <c r="F35" s="288"/>
      <c r="G35" s="288"/>
      <c r="H35" s="314"/>
      <c r="I35" s="315"/>
      <c r="J35" s="314"/>
      <c r="K35" s="315"/>
      <c r="L35" s="314"/>
      <c r="M35" s="315"/>
      <c r="N35" s="314"/>
      <c r="O35" s="315"/>
      <c r="P35" s="348"/>
      <c r="Q35" s="347"/>
      <c r="R35" s="288"/>
      <c r="S35" s="288"/>
      <c r="T35" s="288"/>
      <c r="U35" s="288"/>
    </row>
    <row r="36" spans="1:21" ht="15.75" x14ac:dyDescent="0.25">
      <c r="A36" s="944"/>
      <c r="B36" s="944"/>
      <c r="C36" s="288"/>
      <c r="D36" s="288"/>
      <c r="E36" s="288"/>
      <c r="F36" s="288"/>
      <c r="G36" s="288"/>
      <c r="H36" s="314"/>
      <c r="I36" s="315"/>
      <c r="J36" s="314"/>
      <c r="K36" s="315"/>
      <c r="L36" s="314"/>
      <c r="M36" s="315"/>
      <c r="N36" s="314"/>
      <c r="O36" s="315"/>
      <c r="P36" s="348">
        <f>H36+J36+L36+N36</f>
        <v>0</v>
      </c>
      <c r="Q36" s="347">
        <f>I36+K36+M36+O36</f>
        <v>0</v>
      </c>
      <c r="R36" s="288"/>
      <c r="S36" s="288"/>
      <c r="T36" s="288"/>
      <c r="U36" s="288"/>
    </row>
    <row r="37" spans="1:21" ht="15.75" x14ac:dyDescent="0.25">
      <c r="A37" s="945"/>
      <c r="B37" s="945"/>
      <c r="C37" s="288"/>
      <c r="D37" s="288"/>
      <c r="E37" s="288"/>
      <c r="F37" s="288"/>
      <c r="G37" s="288"/>
      <c r="H37" s="288"/>
      <c r="I37" s="315"/>
      <c r="J37" s="288"/>
      <c r="K37" s="315"/>
      <c r="L37" s="288"/>
      <c r="M37" s="315"/>
      <c r="N37" s="288"/>
      <c r="O37" s="315"/>
      <c r="P37" s="348">
        <f>H37+J37+L37+N37</f>
        <v>0</v>
      </c>
      <c r="Q37" s="347">
        <f>I37+K37+M37+O37</f>
        <v>0</v>
      </c>
      <c r="R37" s="71"/>
      <c r="S37" s="288"/>
      <c r="T37" s="288"/>
      <c r="U37" s="288"/>
    </row>
    <row r="38" spans="1:21" ht="15.75" x14ac:dyDescent="0.25">
      <c r="A38" s="268"/>
      <c r="B38" s="269"/>
      <c r="C38" s="269"/>
      <c r="D38" s="269"/>
      <c r="E38" s="268" t="s">
        <v>1455</v>
      </c>
      <c r="F38" s="269"/>
      <c r="G38" s="270"/>
      <c r="H38" s="74">
        <f t="shared" ref="H38:Q38" si="1">SUM(H9:H37)</f>
        <v>0</v>
      </c>
      <c r="I38" s="229">
        <f t="shared" si="1"/>
        <v>0</v>
      </c>
      <c r="J38" s="74">
        <f t="shared" si="1"/>
        <v>0</v>
      </c>
      <c r="K38" s="229">
        <f t="shared" si="1"/>
        <v>0</v>
      </c>
      <c r="L38" s="74">
        <f t="shared" si="1"/>
        <v>0</v>
      </c>
      <c r="M38" s="229">
        <f t="shared" si="1"/>
        <v>0</v>
      </c>
      <c r="N38" s="74">
        <f t="shared" si="1"/>
        <v>0</v>
      </c>
      <c r="O38" s="229">
        <f t="shared" si="1"/>
        <v>0</v>
      </c>
      <c r="P38" s="229">
        <f t="shared" si="1"/>
        <v>0</v>
      </c>
      <c r="Q38" s="229">
        <f t="shared" si="1"/>
        <v>0</v>
      </c>
      <c r="R38" s="68"/>
      <c r="S38" s="68"/>
      <c r="T38" s="68"/>
      <c r="U38" s="68"/>
    </row>
    <row r="45" spans="1:21" x14ac:dyDescent="0.25">
      <c r="C45" s="404"/>
    </row>
    <row r="46" spans="1:21" x14ac:dyDescent="0.25">
      <c r="C46" s="404"/>
    </row>
    <row r="47" spans="1:21" x14ac:dyDescent="0.25">
      <c r="C47" s="404"/>
    </row>
    <row r="48" spans="1:21" x14ac:dyDescent="0.25">
      <c r="C48" s="404"/>
    </row>
    <row r="49" spans="3:3" x14ac:dyDescent="0.25">
      <c r="C49" s="404"/>
    </row>
    <row r="50" spans="3:3" x14ac:dyDescent="0.25">
      <c r="C50" s="404"/>
    </row>
    <row r="51" spans="3:3" x14ac:dyDescent="0.25">
      <c r="C51" s="404"/>
    </row>
    <row r="52" spans="3:3" x14ac:dyDescent="0.25">
      <c r="C52" s="404"/>
    </row>
    <row r="53" spans="3:3" x14ac:dyDescent="0.25">
      <c r="C53" s="404"/>
    </row>
    <row r="54" spans="3:3" x14ac:dyDescent="0.25">
      <c r="C54" s="404"/>
    </row>
    <row r="55" spans="3:3" x14ac:dyDescent="0.25">
      <c r="C55" s="404"/>
    </row>
    <row r="56" spans="3:3" x14ac:dyDescent="0.25">
      <c r="C56" s="404"/>
    </row>
    <row r="57" spans="3:3" x14ac:dyDescent="0.25">
      <c r="C57" s="404"/>
    </row>
    <row r="58" spans="3:3" x14ac:dyDescent="0.25">
      <c r="C58" s="404"/>
    </row>
    <row r="59" spans="3:3" x14ac:dyDescent="0.25">
      <c r="C59" s="404"/>
    </row>
    <row r="60" spans="3:3" x14ac:dyDescent="0.25">
      <c r="C60" s="404"/>
    </row>
    <row r="61" spans="3:3" x14ac:dyDescent="0.25">
      <c r="C61" s="404"/>
    </row>
  </sheetData>
  <mergeCells count="22">
    <mergeCell ref="B28:B37"/>
    <mergeCell ref="B9:B17"/>
    <mergeCell ref="B18:B27"/>
    <mergeCell ref="A9:A37"/>
    <mergeCell ref="A5:A7"/>
    <mergeCell ref="B5:B7"/>
    <mergeCell ref="C5:C7"/>
    <mergeCell ref="E5:E7"/>
    <mergeCell ref="F5:F7"/>
    <mergeCell ref="D5:D7"/>
    <mergeCell ref="S5:S7"/>
    <mergeCell ref="T5:T7"/>
    <mergeCell ref="U5:U7"/>
    <mergeCell ref="F1:M1"/>
    <mergeCell ref="G5:G7"/>
    <mergeCell ref="H5:O5"/>
    <mergeCell ref="R5:R7"/>
    <mergeCell ref="P5:Q6"/>
    <mergeCell ref="H6:I6"/>
    <mergeCell ref="J6:K6"/>
    <mergeCell ref="L6:M6"/>
    <mergeCell ref="N6:O6"/>
  </mergeCells>
  <dataValidations count="11">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type="list" allowBlank="1" showInputMessage="1" showErrorMessage="1" sqref="C28:C37">
      <formula1>$AA$1:$AC$1</formula1>
    </dataValidation>
    <dataValidation type="list" allowBlank="1" showInputMessage="1" showErrorMessage="1" sqref="C18:C27">
      <formula1>$T$1:$Y$1</formula1>
    </dataValidation>
    <dataValidation type="list" allowBlank="1" showInputMessage="1" showErrorMessage="1" sqref="C9:C17">
      <formula1>$O$1:$R$1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4"/>
  <sheetViews>
    <sheetView zoomScale="70" zoomScaleNormal="70" workbookViewId="0">
      <pane ySplit="9" topLeftCell="A10" activePane="bottomLeft" state="frozen"/>
      <selection activeCell="K7" sqref="K7"/>
      <selection pane="bottomLeft" activeCell="C11" sqref="C11"/>
    </sheetView>
  </sheetViews>
  <sheetFormatPr baseColWidth="10" defaultColWidth="11.42578125" defaultRowHeight="15" x14ac:dyDescent="0.25"/>
  <cols>
    <col min="1" max="1" width="35.7109375" style="404" customWidth="1"/>
    <col min="2" max="2" width="35.85546875" style="404" customWidth="1"/>
    <col min="3" max="7" width="27.42578125" style="404" customWidth="1"/>
    <col min="8" max="8" width="15.28515625" style="404" customWidth="1"/>
    <col min="9" max="9" width="11.42578125" style="228"/>
    <col min="10" max="10" width="15.28515625" style="404" customWidth="1"/>
    <col min="11" max="11" width="18.85546875" style="228" customWidth="1"/>
    <col min="12" max="12" width="11.42578125" style="404"/>
    <col min="13" max="13" width="11.42578125" style="228"/>
    <col min="14" max="14" width="11.42578125" style="404"/>
    <col min="15" max="15" width="11.42578125" style="228"/>
    <col min="16" max="16" width="15.28515625" style="404" customWidth="1"/>
    <col min="17" max="17" width="18.28515625" style="228" customWidth="1"/>
    <col min="18" max="20" width="14.140625" style="404" customWidth="1"/>
    <col min="21" max="21" width="17" style="404" customWidth="1"/>
    <col min="22" max="16384" width="11.42578125" style="404"/>
  </cols>
  <sheetData>
    <row r="1" spans="1:44" ht="21" x14ac:dyDescent="0.25">
      <c r="A1" s="352"/>
      <c r="B1" s="352"/>
      <c r="C1" s="352"/>
      <c r="D1" s="352"/>
      <c r="E1" s="352"/>
      <c r="F1" s="949" t="s">
        <v>1473</v>
      </c>
      <c r="G1" s="949"/>
      <c r="H1" s="949"/>
      <c r="I1" s="949"/>
      <c r="J1" s="949"/>
      <c r="K1" s="949"/>
      <c r="L1" s="949"/>
      <c r="M1" s="949"/>
      <c r="N1" s="353"/>
      <c r="O1" s="353"/>
      <c r="P1" s="446" t="s">
        <v>1585</v>
      </c>
      <c r="Q1" s="446" t="s">
        <v>1586</v>
      </c>
      <c r="R1" s="446" t="s">
        <v>1587</v>
      </c>
      <c r="S1" s="446" t="s">
        <v>1588</v>
      </c>
      <c r="T1" s="446" t="s">
        <v>1589</v>
      </c>
      <c r="U1" s="446" t="s">
        <v>1590</v>
      </c>
      <c r="V1" s="446"/>
      <c r="W1" s="446" t="s">
        <v>1591</v>
      </c>
      <c r="X1" s="446" t="s">
        <v>1592</v>
      </c>
      <c r="Z1" s="446" t="s">
        <v>1593</v>
      </c>
      <c r="AA1" s="446" t="s">
        <v>1594</v>
      </c>
      <c r="AB1" s="446" t="s">
        <v>1595</v>
      </c>
      <c r="AD1" s="446" t="s">
        <v>1596</v>
      </c>
      <c r="AE1" s="446" t="s">
        <v>1597</v>
      </c>
      <c r="AF1" s="446" t="s">
        <v>1598</v>
      </c>
      <c r="AG1" s="446" t="s">
        <v>1599</v>
      </c>
      <c r="AH1" s="449"/>
      <c r="AI1" s="449"/>
      <c r="AJ1" s="449"/>
      <c r="AK1" s="449"/>
      <c r="AL1" s="449"/>
      <c r="AM1" s="449"/>
      <c r="AN1" s="449"/>
      <c r="AO1" s="352"/>
      <c r="AP1" s="352"/>
      <c r="AQ1" s="352"/>
      <c r="AR1" s="352"/>
    </row>
    <row r="2" spans="1:44" ht="18.75" x14ac:dyDescent="0.25">
      <c r="A2" s="351" t="s">
        <v>1354</v>
      </c>
      <c r="B2" s="352"/>
      <c r="C2" s="352"/>
      <c r="D2" s="352"/>
      <c r="E2" s="352"/>
      <c r="F2" s="352"/>
      <c r="G2" s="352"/>
      <c r="H2" s="353"/>
      <c r="I2" s="354"/>
      <c r="J2" s="353"/>
      <c r="K2" s="353"/>
      <c r="L2" s="353"/>
      <c r="M2" s="353"/>
      <c r="N2" s="353"/>
      <c r="O2" s="353"/>
      <c r="P2" s="353"/>
      <c r="Q2" s="353"/>
      <c r="R2" s="353"/>
      <c r="S2" s="353"/>
      <c r="T2" s="353"/>
      <c r="U2" s="353"/>
      <c r="V2" s="353"/>
      <c r="W2" s="353"/>
      <c r="X2" s="353"/>
      <c r="Y2" s="353"/>
      <c r="Z2" s="353"/>
      <c r="AA2" s="353"/>
      <c r="AB2" s="352"/>
      <c r="AC2" s="352"/>
      <c r="AD2" s="352"/>
      <c r="AE2" s="352"/>
      <c r="AF2" s="352"/>
      <c r="AG2" s="352"/>
      <c r="AH2" s="352"/>
      <c r="AI2" s="352"/>
      <c r="AJ2" s="352"/>
      <c r="AK2" s="352"/>
      <c r="AL2" s="352"/>
      <c r="AM2" s="352"/>
      <c r="AN2" s="352"/>
      <c r="AO2" s="352"/>
      <c r="AP2" s="352"/>
    </row>
    <row r="3" spans="1:44" ht="18.75" x14ac:dyDescent="0.25">
      <c r="A3" s="351" t="s">
        <v>1469</v>
      </c>
      <c r="B3" s="352"/>
      <c r="C3" s="352"/>
      <c r="D3" s="352"/>
      <c r="E3" s="352"/>
      <c r="F3" s="352"/>
      <c r="G3" s="352"/>
      <c r="H3" s="353"/>
      <c r="I3" s="354"/>
      <c r="J3" s="353"/>
      <c r="K3" s="353"/>
      <c r="L3" s="353"/>
      <c r="M3" s="353"/>
      <c r="N3" s="353"/>
      <c r="O3" s="353"/>
      <c r="P3" s="353"/>
      <c r="Q3" s="353"/>
      <c r="R3" s="353"/>
      <c r="S3" s="353"/>
      <c r="T3" s="353"/>
      <c r="U3" s="353"/>
      <c r="V3" s="353"/>
      <c r="W3" s="353"/>
      <c r="X3" s="353"/>
      <c r="Y3" s="353"/>
      <c r="Z3" s="353"/>
      <c r="AA3" s="353"/>
      <c r="AB3" s="352"/>
      <c r="AC3" s="352"/>
      <c r="AD3" s="352"/>
      <c r="AE3" s="352"/>
      <c r="AF3" s="352"/>
      <c r="AG3" s="352"/>
      <c r="AH3" s="352"/>
      <c r="AI3" s="352"/>
      <c r="AJ3" s="352"/>
      <c r="AK3" s="352"/>
      <c r="AL3" s="352"/>
      <c r="AM3" s="352"/>
      <c r="AN3" s="352"/>
      <c r="AO3" s="352"/>
      <c r="AP3" s="352"/>
    </row>
    <row r="4" spans="1:44" s="352" customFormat="1" ht="18.75" x14ac:dyDescent="0.25">
      <c r="A4" s="351" t="s">
        <v>1470</v>
      </c>
      <c r="H4" s="353"/>
      <c r="I4" s="354"/>
      <c r="J4" s="353"/>
      <c r="K4" s="353"/>
      <c r="L4" s="353"/>
      <c r="M4" s="353"/>
      <c r="N4" s="353"/>
      <c r="O4" s="353"/>
      <c r="P4" s="353"/>
      <c r="Q4" s="353"/>
      <c r="R4" s="353"/>
      <c r="S4" s="353"/>
      <c r="T4" s="353"/>
      <c r="U4" s="353"/>
      <c r="V4" s="353"/>
      <c r="W4" s="353"/>
      <c r="X4" s="353"/>
      <c r="Y4" s="353"/>
      <c r="Z4" s="353"/>
      <c r="AA4" s="353"/>
    </row>
    <row r="5" spans="1:44" s="352" customFormat="1" ht="18.75" x14ac:dyDescent="0.25">
      <c r="A5" s="351" t="s">
        <v>1471</v>
      </c>
      <c r="H5" s="353"/>
      <c r="I5" s="354"/>
      <c r="J5" s="353"/>
      <c r="K5" s="353"/>
      <c r="L5" s="353"/>
      <c r="M5" s="353"/>
      <c r="N5" s="353"/>
      <c r="O5" s="353"/>
      <c r="P5" s="353"/>
      <c r="Q5" s="353"/>
      <c r="R5" s="353"/>
      <c r="S5" s="353"/>
      <c r="T5" s="353"/>
      <c r="U5" s="353"/>
      <c r="V5" s="353"/>
      <c r="W5" s="353"/>
      <c r="X5" s="353"/>
      <c r="Y5" s="353"/>
      <c r="Z5" s="353"/>
      <c r="AA5" s="353"/>
    </row>
    <row r="6" spans="1:44" s="352" customFormat="1" x14ac:dyDescent="0.25">
      <c r="A6" s="356" t="s">
        <v>1472</v>
      </c>
      <c r="B6" s="356"/>
      <c r="C6" s="356"/>
      <c r="D6" s="356"/>
      <c r="E6" s="356"/>
      <c r="F6" s="356"/>
      <c r="G6" s="356"/>
      <c r="H6" s="356"/>
      <c r="I6" s="356"/>
      <c r="J6" s="356"/>
      <c r="K6" s="356"/>
      <c r="L6" s="356"/>
      <c r="M6" s="356"/>
      <c r="N6" s="356"/>
      <c r="O6" s="356"/>
      <c r="P6" s="356"/>
      <c r="Q6" s="356"/>
      <c r="R6" s="356"/>
      <c r="S6" s="356"/>
      <c r="T6" s="356"/>
      <c r="U6" s="356"/>
    </row>
    <row r="7" spans="1:44" ht="15" customHeight="1" x14ac:dyDescent="0.25">
      <c r="A7" s="814" t="s">
        <v>96</v>
      </c>
      <c r="B7" s="813" t="s">
        <v>110</v>
      </c>
      <c r="C7" s="819" t="s">
        <v>1495</v>
      </c>
      <c r="D7" s="819" t="s">
        <v>1496</v>
      </c>
      <c r="E7" s="819" t="s">
        <v>86</v>
      </c>
      <c r="F7" s="819" t="s">
        <v>391</v>
      </c>
      <c r="G7" s="819" t="s">
        <v>87</v>
      </c>
      <c r="H7" s="805" t="s">
        <v>99</v>
      </c>
      <c r="I7" s="807"/>
      <c r="J7" s="807"/>
      <c r="K7" s="807"/>
      <c r="L7" s="807"/>
      <c r="M7" s="807"/>
      <c r="N7" s="807"/>
      <c r="O7" s="806"/>
      <c r="P7" s="808" t="s">
        <v>100</v>
      </c>
      <c r="Q7" s="809"/>
      <c r="R7" s="813" t="s">
        <v>102</v>
      </c>
      <c r="S7" s="813" t="s">
        <v>109</v>
      </c>
      <c r="T7" s="813" t="s">
        <v>108</v>
      </c>
      <c r="U7" s="816" t="s">
        <v>88</v>
      </c>
    </row>
    <row r="8" spans="1:44" ht="15" customHeight="1" x14ac:dyDescent="0.25">
      <c r="A8" s="814"/>
      <c r="B8" s="814"/>
      <c r="C8" s="820"/>
      <c r="D8" s="820"/>
      <c r="E8" s="820"/>
      <c r="F8" s="820"/>
      <c r="G8" s="820"/>
      <c r="H8" s="805" t="s">
        <v>103</v>
      </c>
      <c r="I8" s="806"/>
      <c r="J8" s="805" t="s">
        <v>104</v>
      </c>
      <c r="K8" s="806"/>
      <c r="L8" s="805" t="s">
        <v>105</v>
      </c>
      <c r="M8" s="806"/>
      <c r="N8" s="805" t="s">
        <v>106</v>
      </c>
      <c r="O8" s="806"/>
      <c r="P8" s="810"/>
      <c r="Q8" s="811"/>
      <c r="R8" s="814"/>
      <c r="S8" s="814"/>
      <c r="T8" s="814"/>
      <c r="U8" s="817"/>
    </row>
    <row r="9" spans="1:44" ht="25.5" x14ac:dyDescent="0.25">
      <c r="A9" s="815"/>
      <c r="B9" s="815"/>
      <c r="C9" s="821"/>
      <c r="D9" s="821"/>
      <c r="E9" s="821"/>
      <c r="F9" s="821"/>
      <c r="G9" s="821"/>
      <c r="H9" s="380" t="s">
        <v>107</v>
      </c>
      <c r="I9" s="380" t="s">
        <v>12</v>
      </c>
      <c r="J9" s="380" t="s">
        <v>107</v>
      </c>
      <c r="K9" s="380" t="s">
        <v>12</v>
      </c>
      <c r="L9" s="380" t="s">
        <v>107</v>
      </c>
      <c r="M9" s="380" t="s">
        <v>12</v>
      </c>
      <c r="N9" s="380" t="s">
        <v>107</v>
      </c>
      <c r="O9" s="380" t="s">
        <v>12</v>
      </c>
      <c r="P9" s="380" t="s">
        <v>107</v>
      </c>
      <c r="Q9" s="380" t="s">
        <v>12</v>
      </c>
      <c r="R9" s="815"/>
      <c r="S9" s="815"/>
      <c r="T9" s="815"/>
      <c r="U9" s="818"/>
    </row>
    <row r="10" spans="1:44" ht="15.75" x14ac:dyDescent="0.25">
      <c r="A10" s="438"/>
      <c r="B10" s="439"/>
      <c r="C10" s="383"/>
      <c r="D10" s="383"/>
      <c r="E10" s="383"/>
      <c r="F10" s="384"/>
      <c r="G10" s="383"/>
      <c r="H10" s="385"/>
      <c r="I10" s="385"/>
      <c r="J10" s="385"/>
      <c r="K10" s="385"/>
      <c r="L10" s="385"/>
      <c r="M10" s="385"/>
      <c r="N10" s="385"/>
      <c r="O10" s="385"/>
      <c r="P10" s="385"/>
      <c r="Q10" s="385"/>
      <c r="R10" s="386"/>
      <c r="S10" s="386"/>
      <c r="T10" s="386"/>
      <c r="U10" s="387"/>
    </row>
    <row r="11" spans="1:44" s="437" customFormat="1" ht="78.75" x14ac:dyDescent="0.25">
      <c r="A11" s="950" t="s">
        <v>1469</v>
      </c>
      <c r="B11" s="952" t="s">
        <v>1494</v>
      </c>
      <c r="C11" s="432" t="s">
        <v>1585</v>
      </c>
      <c r="D11" s="432"/>
      <c r="E11" s="432"/>
      <c r="F11" s="433"/>
      <c r="G11" s="432"/>
      <c r="H11" s="434"/>
      <c r="I11" s="434"/>
      <c r="J11" s="434"/>
      <c r="K11" s="434"/>
      <c r="L11" s="434"/>
      <c r="M11" s="434"/>
      <c r="N11" s="434"/>
      <c r="O11" s="434"/>
      <c r="P11" s="434"/>
      <c r="Q11" s="434"/>
      <c r="R11" s="435"/>
      <c r="S11" s="435"/>
      <c r="T11" s="435"/>
      <c r="U11" s="436"/>
    </row>
    <row r="12" spans="1:44" s="437" customFormat="1" ht="15.75" x14ac:dyDescent="0.25">
      <c r="A12" s="950"/>
      <c r="B12" s="953"/>
      <c r="C12" s="432"/>
      <c r="D12" s="432"/>
      <c r="E12" s="432"/>
      <c r="F12" s="433"/>
      <c r="G12" s="432"/>
      <c r="H12" s="434"/>
      <c r="I12" s="434"/>
      <c r="J12" s="434"/>
      <c r="K12" s="434"/>
      <c r="L12" s="434"/>
      <c r="M12" s="434"/>
      <c r="N12" s="434"/>
      <c r="O12" s="434"/>
      <c r="P12" s="434"/>
      <c r="Q12" s="434"/>
      <c r="R12" s="435"/>
      <c r="S12" s="435"/>
      <c r="T12" s="435"/>
      <c r="U12" s="436"/>
    </row>
    <row r="13" spans="1:44" s="437" customFormat="1" ht="15.75" x14ac:dyDescent="0.25">
      <c r="A13" s="950"/>
      <c r="B13" s="953"/>
      <c r="C13" s="432"/>
      <c r="D13" s="432"/>
      <c r="E13" s="432"/>
      <c r="F13" s="433"/>
      <c r="G13" s="432"/>
      <c r="H13" s="434"/>
      <c r="I13" s="434"/>
      <c r="J13" s="434"/>
      <c r="K13" s="434"/>
      <c r="L13" s="434"/>
      <c r="M13" s="434"/>
      <c r="N13" s="434"/>
      <c r="O13" s="434"/>
      <c r="P13" s="434"/>
      <c r="Q13" s="434"/>
      <c r="R13" s="435"/>
      <c r="S13" s="435"/>
      <c r="T13" s="435"/>
      <c r="U13" s="436"/>
    </row>
    <row r="14" spans="1:44" s="437" customFormat="1" ht="15.75" x14ac:dyDescent="0.25">
      <c r="A14" s="950"/>
      <c r="B14" s="953"/>
      <c r="C14" s="432"/>
      <c r="D14" s="432"/>
      <c r="E14" s="432"/>
      <c r="F14" s="433"/>
      <c r="G14" s="432"/>
      <c r="H14" s="434"/>
      <c r="I14" s="434"/>
      <c r="J14" s="434"/>
      <c r="K14" s="434"/>
      <c r="L14" s="434"/>
      <c r="M14" s="434"/>
      <c r="N14" s="434"/>
      <c r="O14" s="434"/>
      <c r="P14" s="434"/>
      <c r="Q14" s="434"/>
      <c r="R14" s="435"/>
      <c r="S14" s="435"/>
      <c r="T14" s="435"/>
      <c r="U14" s="436"/>
    </row>
    <row r="15" spans="1:44" s="437" customFormat="1" ht="15.75" x14ac:dyDescent="0.25">
      <c r="A15" s="950"/>
      <c r="B15" s="953"/>
      <c r="C15" s="432"/>
      <c r="D15" s="432"/>
      <c r="E15" s="432"/>
      <c r="F15" s="433"/>
      <c r="G15" s="432"/>
      <c r="H15" s="434"/>
      <c r="I15" s="434"/>
      <c r="J15" s="434"/>
      <c r="K15" s="434"/>
      <c r="L15" s="434"/>
      <c r="M15" s="434"/>
      <c r="N15" s="434"/>
      <c r="O15" s="434"/>
      <c r="P15" s="434"/>
      <c r="Q15" s="434"/>
      <c r="R15" s="435"/>
      <c r="S15" s="435"/>
      <c r="T15" s="435"/>
      <c r="U15" s="436"/>
    </row>
    <row r="16" spans="1:44" s="437" customFormat="1" ht="15.75" x14ac:dyDescent="0.25">
      <c r="A16" s="950"/>
      <c r="B16" s="953"/>
      <c r="C16" s="432"/>
      <c r="D16" s="432"/>
      <c r="E16" s="432"/>
      <c r="F16" s="433"/>
      <c r="G16" s="432"/>
      <c r="H16" s="434"/>
      <c r="I16" s="434"/>
      <c r="J16" s="434"/>
      <c r="K16" s="434"/>
      <c r="L16" s="434"/>
      <c r="M16" s="434"/>
      <c r="N16" s="434"/>
      <c r="O16" s="434"/>
      <c r="P16" s="434"/>
      <c r="Q16" s="434"/>
      <c r="R16" s="435"/>
      <c r="S16" s="435"/>
      <c r="T16" s="435"/>
      <c r="U16" s="436"/>
    </row>
    <row r="17" spans="1:21" s="437" customFormat="1" ht="15.75" hidden="1" x14ac:dyDescent="0.25">
      <c r="A17" s="950"/>
      <c r="B17" s="954"/>
      <c r="C17" s="432"/>
      <c r="D17" s="432"/>
      <c r="E17" s="432"/>
      <c r="F17" s="433"/>
      <c r="G17" s="432"/>
      <c r="H17" s="434"/>
      <c r="I17" s="434"/>
      <c r="J17" s="434"/>
      <c r="K17" s="434"/>
      <c r="L17" s="434"/>
      <c r="M17" s="434"/>
      <c r="N17" s="434"/>
      <c r="O17" s="434"/>
      <c r="P17" s="434"/>
      <c r="Q17" s="434"/>
      <c r="R17" s="435"/>
      <c r="S17" s="435"/>
      <c r="T17" s="435"/>
      <c r="U17" s="436"/>
    </row>
    <row r="18" spans="1:21" ht="15.75" customHeight="1" x14ac:dyDescent="0.25">
      <c r="A18" s="950"/>
      <c r="B18" s="943" t="s">
        <v>1483</v>
      </c>
      <c r="C18" s="425"/>
      <c r="D18" s="425"/>
      <c r="E18" s="425"/>
      <c r="F18" s="425"/>
      <c r="G18" s="319"/>
      <c r="H18" s="426"/>
      <c r="I18" s="427"/>
      <c r="J18" s="426"/>
      <c r="K18" s="427"/>
      <c r="L18" s="426"/>
      <c r="M18" s="427"/>
      <c r="N18" s="426"/>
      <c r="O18" s="427"/>
      <c r="P18" s="348">
        <f t="shared" ref="P18:Q22" si="0">H18+J18+L18+N18</f>
        <v>0</v>
      </c>
      <c r="Q18" s="347">
        <f t="shared" si="0"/>
        <v>0</v>
      </c>
      <c r="R18" s="319"/>
      <c r="S18" s="319"/>
      <c r="T18" s="319"/>
      <c r="U18" s="319"/>
    </row>
    <row r="19" spans="1:21" ht="15.75" x14ac:dyDescent="0.25">
      <c r="A19" s="950"/>
      <c r="B19" s="944"/>
      <c r="C19" s="425"/>
      <c r="D19" s="425"/>
      <c r="E19" s="425"/>
      <c r="F19" s="425"/>
      <c r="G19" s="319"/>
      <c r="H19" s="426"/>
      <c r="I19" s="427"/>
      <c r="J19" s="426"/>
      <c r="K19" s="427"/>
      <c r="L19" s="426"/>
      <c r="M19" s="427"/>
      <c r="N19" s="426"/>
      <c r="O19" s="427"/>
      <c r="P19" s="348">
        <f t="shared" si="0"/>
        <v>0</v>
      </c>
      <c r="Q19" s="347">
        <f t="shared" si="0"/>
        <v>0</v>
      </c>
      <c r="R19" s="319"/>
      <c r="S19" s="319"/>
      <c r="T19" s="319"/>
      <c r="U19" s="319"/>
    </row>
    <row r="20" spans="1:21" ht="15.75" x14ac:dyDescent="0.25">
      <c r="A20" s="950"/>
      <c r="B20" s="944"/>
      <c r="C20" s="425"/>
      <c r="D20" s="425"/>
      <c r="E20" s="425"/>
      <c r="F20" s="425"/>
      <c r="G20" s="319"/>
      <c r="H20" s="426"/>
      <c r="I20" s="427"/>
      <c r="J20" s="426"/>
      <c r="K20" s="427"/>
      <c r="L20" s="426"/>
      <c r="M20" s="427"/>
      <c r="N20" s="426"/>
      <c r="O20" s="427"/>
      <c r="P20" s="348">
        <f t="shared" si="0"/>
        <v>0</v>
      </c>
      <c r="Q20" s="347">
        <f t="shared" si="0"/>
        <v>0</v>
      </c>
      <c r="R20" s="319"/>
      <c r="S20" s="319"/>
      <c r="T20" s="319"/>
      <c r="U20" s="319"/>
    </row>
    <row r="21" spans="1:21" ht="15.75" x14ac:dyDescent="0.25">
      <c r="A21" s="950"/>
      <c r="B21" s="944"/>
      <c r="C21" s="425"/>
      <c r="D21" s="425"/>
      <c r="E21" s="425"/>
      <c r="F21" s="425"/>
      <c r="G21" s="319"/>
      <c r="H21" s="426"/>
      <c r="I21" s="427"/>
      <c r="J21" s="426"/>
      <c r="K21" s="427"/>
      <c r="L21" s="426"/>
      <c r="M21" s="427"/>
      <c r="N21" s="426"/>
      <c r="O21" s="427"/>
      <c r="P21" s="348">
        <f t="shared" si="0"/>
        <v>0</v>
      </c>
      <c r="Q21" s="347">
        <f t="shared" si="0"/>
        <v>0</v>
      </c>
      <c r="R21" s="319"/>
      <c r="S21" s="319"/>
      <c r="T21" s="319"/>
      <c r="U21" s="319"/>
    </row>
    <row r="22" spans="1:21" ht="15.75" x14ac:dyDescent="0.25">
      <c r="A22" s="950"/>
      <c r="B22" s="943" t="s">
        <v>1484</v>
      </c>
      <c r="C22" s="425"/>
      <c r="D22" s="425"/>
      <c r="E22" s="425"/>
      <c r="F22" s="425"/>
      <c r="G22" s="319"/>
      <c r="H22" s="426"/>
      <c r="I22" s="427"/>
      <c r="J22" s="426"/>
      <c r="K22" s="427"/>
      <c r="L22" s="426"/>
      <c r="M22" s="427"/>
      <c r="N22" s="426"/>
      <c r="O22" s="427"/>
      <c r="P22" s="348">
        <f t="shared" si="0"/>
        <v>0</v>
      </c>
      <c r="Q22" s="347">
        <f t="shared" si="0"/>
        <v>0</v>
      </c>
      <c r="R22" s="319"/>
      <c r="S22" s="319"/>
      <c r="T22" s="319"/>
      <c r="U22" s="319"/>
    </row>
    <row r="23" spans="1:21" ht="15.75" x14ac:dyDescent="0.25">
      <c r="A23" s="950"/>
      <c r="B23" s="944"/>
      <c r="C23" s="425"/>
      <c r="D23" s="425"/>
      <c r="E23" s="425"/>
      <c r="F23" s="425"/>
      <c r="G23" s="319"/>
      <c r="H23" s="426"/>
      <c r="I23" s="427"/>
      <c r="J23" s="426"/>
      <c r="K23" s="427"/>
      <c r="L23" s="426"/>
      <c r="M23" s="427"/>
      <c r="N23" s="426"/>
      <c r="O23" s="427"/>
      <c r="P23" s="348">
        <f t="shared" ref="P23:P72" si="1">H23+J23+L23+N23</f>
        <v>0</v>
      </c>
      <c r="Q23" s="347">
        <f t="shared" ref="Q23:Q72" si="2">I23+K23+M23+O23</f>
        <v>0</v>
      </c>
      <c r="R23" s="319"/>
      <c r="S23" s="319"/>
      <c r="T23" s="319"/>
      <c r="U23" s="319"/>
    </row>
    <row r="24" spans="1:21" ht="15.75" x14ac:dyDescent="0.25">
      <c r="A24" s="950"/>
      <c r="B24" s="944"/>
      <c r="C24" s="425"/>
      <c r="D24" s="425"/>
      <c r="E24" s="425"/>
      <c r="F24" s="425"/>
      <c r="G24" s="319"/>
      <c r="H24" s="426"/>
      <c r="I24" s="427"/>
      <c r="J24" s="426"/>
      <c r="K24" s="427"/>
      <c r="L24" s="426"/>
      <c r="M24" s="427"/>
      <c r="N24" s="426"/>
      <c r="O24" s="427"/>
      <c r="P24" s="348">
        <f t="shared" si="1"/>
        <v>0</v>
      </c>
      <c r="Q24" s="347">
        <f t="shared" si="2"/>
        <v>0</v>
      </c>
      <c r="R24" s="319"/>
      <c r="S24" s="319"/>
      <c r="T24" s="319"/>
      <c r="U24" s="319"/>
    </row>
    <row r="25" spans="1:21" ht="15.75" x14ac:dyDescent="0.25">
      <c r="A25" s="950"/>
      <c r="B25" s="945"/>
      <c r="C25" s="425"/>
      <c r="D25" s="425"/>
      <c r="E25" s="425"/>
      <c r="F25" s="425"/>
      <c r="G25" s="319"/>
      <c r="H25" s="426"/>
      <c r="I25" s="427"/>
      <c r="J25" s="426"/>
      <c r="K25" s="427"/>
      <c r="L25" s="426"/>
      <c r="M25" s="427"/>
      <c r="N25" s="426"/>
      <c r="O25" s="427"/>
      <c r="P25" s="348">
        <f t="shared" si="1"/>
        <v>0</v>
      </c>
      <c r="Q25" s="347">
        <f t="shared" si="2"/>
        <v>0</v>
      </c>
      <c r="R25" s="319"/>
      <c r="S25" s="319"/>
      <c r="T25" s="319"/>
      <c r="U25" s="319"/>
    </row>
    <row r="26" spans="1:21" ht="15.75" x14ac:dyDescent="0.25">
      <c r="A26" s="950"/>
      <c r="B26" s="943" t="s">
        <v>1485</v>
      </c>
      <c r="C26" s="425"/>
      <c r="D26" s="425"/>
      <c r="E26" s="425"/>
      <c r="F26" s="425"/>
      <c r="G26" s="319"/>
      <c r="H26" s="426"/>
      <c r="I26" s="427"/>
      <c r="J26" s="426"/>
      <c r="K26" s="427"/>
      <c r="L26" s="426"/>
      <c r="M26" s="427"/>
      <c r="N26" s="426"/>
      <c r="O26" s="427"/>
      <c r="P26" s="348">
        <f t="shared" si="1"/>
        <v>0</v>
      </c>
      <c r="Q26" s="347">
        <f t="shared" si="2"/>
        <v>0</v>
      </c>
      <c r="R26" s="319"/>
      <c r="S26" s="319"/>
      <c r="T26" s="319"/>
      <c r="U26" s="319"/>
    </row>
    <row r="27" spans="1:21" ht="15.75" x14ac:dyDescent="0.25">
      <c r="A27" s="950"/>
      <c r="B27" s="944"/>
      <c r="C27" s="425"/>
      <c r="D27" s="425"/>
      <c r="E27" s="425"/>
      <c r="F27" s="425"/>
      <c r="G27" s="319"/>
      <c r="H27" s="426"/>
      <c r="I27" s="427"/>
      <c r="J27" s="426"/>
      <c r="K27" s="427"/>
      <c r="L27" s="426"/>
      <c r="M27" s="427"/>
      <c r="N27" s="426"/>
      <c r="O27" s="427"/>
      <c r="P27" s="348">
        <f t="shared" si="1"/>
        <v>0</v>
      </c>
      <c r="Q27" s="347">
        <f t="shared" si="2"/>
        <v>0</v>
      </c>
      <c r="R27" s="319"/>
      <c r="S27" s="319"/>
      <c r="T27" s="319"/>
      <c r="U27" s="319"/>
    </row>
    <row r="28" spans="1:21" ht="15.75" x14ac:dyDescent="0.25">
      <c r="A28" s="950"/>
      <c r="B28" s="944"/>
      <c r="C28" s="425"/>
      <c r="D28" s="425"/>
      <c r="E28" s="425"/>
      <c r="F28" s="425"/>
      <c r="G28" s="319"/>
      <c r="H28" s="426"/>
      <c r="I28" s="427"/>
      <c r="J28" s="426"/>
      <c r="K28" s="427"/>
      <c r="L28" s="426"/>
      <c r="M28" s="427"/>
      <c r="N28" s="426"/>
      <c r="O28" s="427"/>
      <c r="P28" s="348">
        <f t="shared" si="1"/>
        <v>0</v>
      </c>
      <c r="Q28" s="347">
        <f t="shared" si="2"/>
        <v>0</v>
      </c>
      <c r="R28" s="319"/>
      <c r="S28" s="319"/>
      <c r="T28" s="319"/>
      <c r="U28" s="319"/>
    </row>
    <row r="29" spans="1:21" ht="15.75" x14ac:dyDescent="0.25">
      <c r="A29" s="950"/>
      <c r="B29" s="945"/>
      <c r="C29" s="425"/>
      <c r="D29" s="425"/>
      <c r="E29" s="425"/>
      <c r="F29" s="425"/>
      <c r="G29" s="319"/>
      <c r="H29" s="426"/>
      <c r="I29" s="427"/>
      <c r="J29" s="426"/>
      <c r="K29" s="427"/>
      <c r="L29" s="426"/>
      <c r="M29" s="427"/>
      <c r="N29" s="426"/>
      <c r="O29" s="427"/>
      <c r="P29" s="348">
        <f t="shared" si="1"/>
        <v>0</v>
      </c>
      <c r="Q29" s="347">
        <f t="shared" si="2"/>
        <v>0</v>
      </c>
      <c r="R29" s="319"/>
      <c r="S29" s="319"/>
      <c r="T29" s="319"/>
      <c r="U29" s="319"/>
    </row>
    <row r="30" spans="1:21" ht="15.75" x14ac:dyDescent="0.25">
      <c r="A30" s="950"/>
      <c r="B30" s="942" t="s">
        <v>1600</v>
      </c>
      <c r="C30" s="425"/>
      <c r="D30" s="425"/>
      <c r="E30" s="425"/>
      <c r="F30" s="425"/>
      <c r="G30" s="319"/>
      <c r="H30" s="426"/>
      <c r="I30" s="427"/>
      <c r="J30" s="426"/>
      <c r="K30" s="427"/>
      <c r="L30" s="426"/>
      <c r="M30" s="427"/>
      <c r="N30" s="426"/>
      <c r="O30" s="427"/>
      <c r="P30" s="348">
        <f t="shared" si="1"/>
        <v>0</v>
      </c>
      <c r="Q30" s="347">
        <f t="shared" si="2"/>
        <v>0</v>
      </c>
      <c r="R30" s="319"/>
      <c r="S30" s="319"/>
      <c r="T30" s="319"/>
      <c r="U30" s="319"/>
    </row>
    <row r="31" spans="1:21" ht="15.75" x14ac:dyDescent="0.25">
      <c r="A31" s="950"/>
      <c r="B31" s="942"/>
      <c r="C31" s="425"/>
      <c r="D31" s="425"/>
      <c r="E31" s="425"/>
      <c r="F31" s="425"/>
      <c r="G31" s="319"/>
      <c r="H31" s="426"/>
      <c r="I31" s="427"/>
      <c r="J31" s="426"/>
      <c r="K31" s="427"/>
      <c r="L31" s="426"/>
      <c r="M31" s="427"/>
      <c r="N31" s="426"/>
      <c r="O31" s="427"/>
      <c r="P31" s="348">
        <f t="shared" si="1"/>
        <v>0</v>
      </c>
      <c r="Q31" s="347">
        <f t="shared" si="2"/>
        <v>0</v>
      </c>
      <c r="R31" s="319"/>
      <c r="S31" s="319"/>
      <c r="T31" s="319"/>
      <c r="U31" s="319"/>
    </row>
    <row r="32" spans="1:21" ht="15.75" x14ac:dyDescent="0.25">
      <c r="A32" s="950"/>
      <c r="B32" s="942"/>
      <c r="C32" s="425"/>
      <c r="D32" s="425"/>
      <c r="E32" s="425"/>
      <c r="F32" s="425"/>
      <c r="G32" s="319"/>
      <c r="H32" s="426"/>
      <c r="I32" s="427"/>
      <c r="J32" s="426"/>
      <c r="K32" s="427"/>
      <c r="L32" s="426"/>
      <c r="M32" s="427"/>
      <c r="N32" s="426"/>
      <c r="O32" s="427"/>
      <c r="P32" s="348">
        <f t="shared" si="1"/>
        <v>0</v>
      </c>
      <c r="Q32" s="347">
        <f t="shared" si="2"/>
        <v>0</v>
      </c>
      <c r="R32" s="319"/>
      <c r="S32" s="319"/>
      <c r="T32" s="319"/>
      <c r="U32" s="319"/>
    </row>
    <row r="33" spans="1:21" ht="15.75" x14ac:dyDescent="0.25">
      <c r="A33" s="950"/>
      <c r="B33" s="942"/>
      <c r="C33" s="425"/>
      <c r="D33" s="425"/>
      <c r="E33" s="425"/>
      <c r="F33" s="425"/>
      <c r="G33" s="319"/>
      <c r="H33" s="426"/>
      <c r="I33" s="427"/>
      <c r="J33" s="426"/>
      <c r="K33" s="427"/>
      <c r="L33" s="426"/>
      <c r="M33" s="427"/>
      <c r="N33" s="426"/>
      <c r="O33" s="427"/>
      <c r="P33" s="348">
        <f t="shared" si="1"/>
        <v>0</v>
      </c>
      <c r="Q33" s="347">
        <f t="shared" si="2"/>
        <v>0</v>
      </c>
      <c r="R33" s="319"/>
      <c r="S33" s="319"/>
      <c r="T33" s="319"/>
      <c r="U33" s="319"/>
    </row>
    <row r="34" spans="1:21" ht="15.75" x14ac:dyDescent="0.25">
      <c r="A34" s="950"/>
      <c r="B34" s="942" t="s">
        <v>1601</v>
      </c>
      <c r="C34" s="425"/>
      <c r="D34" s="425"/>
      <c r="E34" s="425"/>
      <c r="F34" s="425"/>
      <c r="G34" s="319"/>
      <c r="H34" s="426"/>
      <c r="I34" s="427"/>
      <c r="J34" s="426"/>
      <c r="K34" s="427"/>
      <c r="L34" s="426"/>
      <c r="M34" s="427"/>
      <c r="N34" s="426"/>
      <c r="O34" s="427"/>
      <c r="P34" s="348">
        <f t="shared" si="1"/>
        <v>0</v>
      </c>
      <c r="Q34" s="347">
        <f t="shared" si="2"/>
        <v>0</v>
      </c>
      <c r="R34" s="319"/>
      <c r="S34" s="319"/>
      <c r="T34" s="319"/>
      <c r="U34" s="319"/>
    </row>
    <row r="35" spans="1:21" ht="15.75" x14ac:dyDescent="0.25">
      <c r="A35" s="950"/>
      <c r="B35" s="942"/>
      <c r="C35" s="425"/>
      <c r="D35" s="425"/>
      <c r="E35" s="425"/>
      <c r="F35" s="425"/>
      <c r="G35" s="319"/>
      <c r="H35" s="426"/>
      <c r="I35" s="427"/>
      <c r="J35" s="426"/>
      <c r="K35" s="427"/>
      <c r="L35" s="426"/>
      <c r="M35" s="427"/>
      <c r="N35" s="426"/>
      <c r="O35" s="427"/>
      <c r="P35" s="348">
        <f t="shared" si="1"/>
        <v>0</v>
      </c>
      <c r="Q35" s="347">
        <f t="shared" si="2"/>
        <v>0</v>
      </c>
      <c r="R35" s="319"/>
      <c r="S35" s="319"/>
      <c r="T35" s="319"/>
      <c r="U35" s="319"/>
    </row>
    <row r="36" spans="1:21" ht="15.75" x14ac:dyDescent="0.25">
      <c r="A36" s="950"/>
      <c r="B36" s="942"/>
      <c r="C36" s="425"/>
      <c r="D36" s="425"/>
      <c r="E36" s="425"/>
      <c r="F36" s="425"/>
      <c r="G36" s="319"/>
      <c r="H36" s="426"/>
      <c r="I36" s="427"/>
      <c r="J36" s="426"/>
      <c r="K36" s="427"/>
      <c r="L36" s="426"/>
      <c r="M36" s="427"/>
      <c r="N36" s="426"/>
      <c r="O36" s="427"/>
      <c r="P36" s="348">
        <f t="shared" si="1"/>
        <v>0</v>
      </c>
      <c r="Q36" s="347">
        <f t="shared" si="2"/>
        <v>0</v>
      </c>
      <c r="R36" s="319"/>
      <c r="S36" s="319"/>
      <c r="T36" s="319"/>
      <c r="U36" s="319"/>
    </row>
    <row r="37" spans="1:21" ht="15.75" x14ac:dyDescent="0.25">
      <c r="A37" s="951"/>
      <c r="B37" s="942"/>
      <c r="C37" s="425"/>
      <c r="D37" s="425"/>
      <c r="E37" s="425"/>
      <c r="F37" s="425"/>
      <c r="G37" s="319"/>
      <c r="H37" s="426"/>
      <c r="I37" s="427"/>
      <c r="J37" s="426"/>
      <c r="K37" s="427"/>
      <c r="L37" s="426"/>
      <c r="M37" s="427"/>
      <c r="N37" s="426"/>
      <c r="O37" s="427"/>
      <c r="P37" s="348">
        <f t="shared" si="1"/>
        <v>0</v>
      </c>
      <c r="Q37" s="347">
        <f t="shared" si="2"/>
        <v>0</v>
      </c>
      <c r="R37" s="319"/>
      <c r="S37" s="319"/>
      <c r="T37" s="319"/>
      <c r="U37" s="319"/>
    </row>
    <row r="38" spans="1:21" ht="15.75" customHeight="1" x14ac:dyDescent="0.25">
      <c r="A38" s="942" t="s">
        <v>1470</v>
      </c>
      <c r="B38" s="943" t="s">
        <v>1486</v>
      </c>
      <c r="C38" s="425"/>
      <c r="D38" s="425"/>
      <c r="E38" s="425"/>
      <c r="F38" s="425"/>
      <c r="G38" s="319"/>
      <c r="H38" s="426"/>
      <c r="I38" s="427"/>
      <c r="J38" s="426"/>
      <c r="K38" s="427"/>
      <c r="L38" s="426"/>
      <c r="M38" s="427"/>
      <c r="N38" s="426"/>
      <c r="O38" s="427"/>
      <c r="P38" s="348">
        <f t="shared" si="1"/>
        <v>0</v>
      </c>
      <c r="Q38" s="347">
        <f t="shared" si="2"/>
        <v>0</v>
      </c>
      <c r="R38" s="319"/>
      <c r="S38" s="319"/>
      <c r="T38" s="319"/>
      <c r="U38" s="319"/>
    </row>
    <row r="39" spans="1:21" ht="15.75" x14ac:dyDescent="0.25">
      <c r="A39" s="942"/>
      <c r="B39" s="944"/>
      <c r="C39" s="425"/>
      <c r="D39" s="425"/>
      <c r="E39" s="425"/>
      <c r="F39" s="425"/>
      <c r="G39" s="319"/>
      <c r="H39" s="426"/>
      <c r="I39" s="427"/>
      <c r="J39" s="426"/>
      <c r="K39" s="427"/>
      <c r="L39" s="426"/>
      <c r="M39" s="427"/>
      <c r="N39" s="426"/>
      <c r="O39" s="427"/>
      <c r="P39" s="348">
        <f t="shared" si="1"/>
        <v>0</v>
      </c>
      <c r="Q39" s="347">
        <f t="shared" si="2"/>
        <v>0</v>
      </c>
      <c r="R39" s="319"/>
      <c r="S39" s="319"/>
      <c r="T39" s="319"/>
      <c r="U39" s="319"/>
    </row>
    <row r="40" spans="1:21" ht="15.75" x14ac:dyDescent="0.25">
      <c r="A40" s="942"/>
      <c r="B40" s="944"/>
      <c r="C40" s="425"/>
      <c r="D40" s="425"/>
      <c r="E40" s="425"/>
      <c r="F40" s="425"/>
      <c r="G40" s="319"/>
      <c r="H40" s="426"/>
      <c r="I40" s="427"/>
      <c r="J40" s="426"/>
      <c r="K40" s="427"/>
      <c r="L40" s="426"/>
      <c r="M40" s="427"/>
      <c r="N40" s="426"/>
      <c r="O40" s="427"/>
      <c r="P40" s="348">
        <f t="shared" si="1"/>
        <v>0</v>
      </c>
      <c r="Q40" s="347">
        <f t="shared" si="2"/>
        <v>0</v>
      </c>
      <c r="R40" s="319"/>
      <c r="S40" s="319"/>
      <c r="T40" s="319"/>
      <c r="U40" s="319"/>
    </row>
    <row r="41" spans="1:21" ht="15.75" x14ac:dyDescent="0.25">
      <c r="A41" s="942"/>
      <c r="B41" s="945"/>
      <c r="C41" s="425"/>
      <c r="D41" s="425"/>
      <c r="E41" s="425"/>
      <c r="F41" s="425"/>
      <c r="G41" s="319"/>
      <c r="H41" s="426"/>
      <c r="I41" s="427"/>
      <c r="J41" s="426"/>
      <c r="K41" s="427"/>
      <c r="L41" s="426"/>
      <c r="M41" s="427"/>
      <c r="N41" s="426"/>
      <c r="O41" s="427"/>
      <c r="P41" s="348">
        <f t="shared" si="1"/>
        <v>0</v>
      </c>
      <c r="Q41" s="347">
        <f t="shared" si="2"/>
        <v>0</v>
      </c>
      <c r="R41" s="319"/>
      <c r="S41" s="319"/>
      <c r="T41" s="319"/>
      <c r="U41" s="319"/>
    </row>
    <row r="42" spans="1:21" ht="15.75" x14ac:dyDescent="0.25">
      <c r="A42" s="942"/>
      <c r="B42" s="943" t="s">
        <v>1602</v>
      </c>
      <c r="C42" s="425"/>
      <c r="D42" s="425"/>
      <c r="E42" s="425"/>
      <c r="F42" s="425"/>
      <c r="G42" s="319"/>
      <c r="H42" s="426"/>
      <c r="I42" s="427"/>
      <c r="J42" s="426"/>
      <c r="K42" s="427"/>
      <c r="L42" s="426"/>
      <c r="M42" s="427"/>
      <c r="N42" s="426"/>
      <c r="O42" s="427"/>
      <c r="P42" s="348">
        <f t="shared" si="1"/>
        <v>0</v>
      </c>
      <c r="Q42" s="347">
        <f t="shared" si="2"/>
        <v>0</v>
      </c>
      <c r="R42" s="319"/>
      <c r="S42" s="319"/>
      <c r="T42" s="319"/>
      <c r="U42" s="319"/>
    </row>
    <row r="43" spans="1:21" ht="15.75" x14ac:dyDescent="0.25">
      <c r="A43" s="942"/>
      <c r="B43" s="944"/>
      <c r="C43" s="425"/>
      <c r="D43" s="425"/>
      <c r="E43" s="425"/>
      <c r="F43" s="425"/>
      <c r="G43" s="319"/>
      <c r="H43" s="426"/>
      <c r="I43" s="427"/>
      <c r="J43" s="426"/>
      <c r="K43" s="427"/>
      <c r="L43" s="426"/>
      <c r="M43" s="427"/>
      <c r="N43" s="426"/>
      <c r="O43" s="427"/>
      <c r="P43" s="348">
        <f t="shared" si="1"/>
        <v>0</v>
      </c>
      <c r="Q43" s="347">
        <f t="shared" si="2"/>
        <v>0</v>
      </c>
      <c r="R43" s="319"/>
      <c r="S43" s="319"/>
      <c r="T43" s="319"/>
      <c r="U43" s="319"/>
    </row>
    <row r="44" spans="1:21" ht="15.75" x14ac:dyDescent="0.25">
      <c r="A44" s="942"/>
      <c r="B44" s="944"/>
      <c r="C44" s="425"/>
      <c r="D44" s="425"/>
      <c r="E44" s="425"/>
      <c r="F44" s="425"/>
      <c r="G44" s="319"/>
      <c r="H44" s="426"/>
      <c r="I44" s="427"/>
      <c r="J44" s="426"/>
      <c r="K44" s="427"/>
      <c r="L44" s="426"/>
      <c r="M44" s="427"/>
      <c r="N44" s="426"/>
      <c r="O44" s="427"/>
      <c r="P44" s="348">
        <f t="shared" si="1"/>
        <v>0</v>
      </c>
      <c r="Q44" s="347">
        <f t="shared" si="2"/>
        <v>0</v>
      </c>
      <c r="R44" s="319"/>
      <c r="S44" s="319"/>
      <c r="T44" s="319"/>
      <c r="U44" s="319"/>
    </row>
    <row r="45" spans="1:21" ht="15.75" x14ac:dyDescent="0.25">
      <c r="A45" s="942"/>
      <c r="B45" s="945"/>
      <c r="C45" s="425"/>
      <c r="D45" s="425"/>
      <c r="E45" s="425"/>
      <c r="F45" s="425"/>
      <c r="G45" s="319"/>
      <c r="H45" s="426"/>
      <c r="I45" s="427"/>
      <c r="J45" s="426"/>
      <c r="K45" s="427"/>
      <c r="L45" s="426"/>
      <c r="M45" s="427"/>
      <c r="N45" s="426"/>
      <c r="O45" s="427"/>
      <c r="P45" s="348">
        <f t="shared" si="1"/>
        <v>0</v>
      </c>
      <c r="Q45" s="347">
        <f t="shared" si="2"/>
        <v>0</v>
      </c>
      <c r="R45" s="319"/>
      <c r="S45" s="319"/>
      <c r="T45" s="319"/>
      <c r="U45" s="319"/>
    </row>
    <row r="46" spans="1:21" ht="15.75" x14ac:dyDescent="0.25">
      <c r="A46" s="943" t="s">
        <v>1471</v>
      </c>
      <c r="B46" s="942" t="s">
        <v>1487</v>
      </c>
      <c r="C46" s="425"/>
      <c r="D46" s="425"/>
      <c r="E46" s="425"/>
      <c r="F46" s="425"/>
      <c r="G46" s="319"/>
      <c r="H46" s="426"/>
      <c r="I46" s="427"/>
      <c r="J46" s="426"/>
      <c r="K46" s="427"/>
      <c r="L46" s="426"/>
      <c r="M46" s="427"/>
      <c r="N46" s="426"/>
      <c r="O46" s="427"/>
      <c r="P46" s="348">
        <f t="shared" si="1"/>
        <v>0</v>
      </c>
      <c r="Q46" s="347">
        <f t="shared" si="2"/>
        <v>0</v>
      </c>
      <c r="R46" s="319"/>
      <c r="S46" s="319"/>
      <c r="T46" s="319"/>
      <c r="U46" s="319"/>
    </row>
    <row r="47" spans="1:21" ht="15.75" x14ac:dyDescent="0.25">
      <c r="A47" s="944"/>
      <c r="B47" s="942"/>
      <c r="C47" s="425"/>
      <c r="D47" s="425"/>
      <c r="E47" s="425"/>
      <c r="F47" s="425"/>
      <c r="G47" s="319"/>
      <c r="H47" s="426"/>
      <c r="I47" s="427"/>
      <c r="J47" s="426"/>
      <c r="K47" s="427"/>
      <c r="L47" s="426"/>
      <c r="M47" s="427"/>
      <c r="N47" s="426"/>
      <c r="O47" s="427"/>
      <c r="P47" s="348">
        <f t="shared" si="1"/>
        <v>0</v>
      </c>
      <c r="Q47" s="347">
        <f t="shared" si="2"/>
        <v>0</v>
      </c>
      <c r="R47" s="319"/>
      <c r="S47" s="319"/>
      <c r="T47" s="319"/>
      <c r="U47" s="319"/>
    </row>
    <row r="48" spans="1:21" ht="15.75" x14ac:dyDescent="0.25">
      <c r="A48" s="944"/>
      <c r="B48" s="942"/>
      <c r="C48" s="425"/>
      <c r="D48" s="425"/>
      <c r="E48" s="425"/>
      <c r="F48" s="425"/>
      <c r="G48" s="319"/>
      <c r="H48" s="426"/>
      <c r="I48" s="427"/>
      <c r="J48" s="426"/>
      <c r="K48" s="427"/>
      <c r="L48" s="426"/>
      <c r="M48" s="427"/>
      <c r="N48" s="426"/>
      <c r="O48" s="427"/>
      <c r="P48" s="348">
        <f t="shared" si="1"/>
        <v>0</v>
      </c>
      <c r="Q48" s="347">
        <f t="shared" si="2"/>
        <v>0</v>
      </c>
      <c r="R48" s="319"/>
      <c r="S48" s="319"/>
      <c r="T48" s="319"/>
      <c r="U48" s="319"/>
    </row>
    <row r="49" spans="1:21" ht="15.75" x14ac:dyDescent="0.25">
      <c r="A49" s="944"/>
      <c r="B49" s="942"/>
      <c r="C49" s="425"/>
      <c r="D49" s="425"/>
      <c r="E49" s="425"/>
      <c r="F49" s="425"/>
      <c r="G49" s="319"/>
      <c r="H49" s="426"/>
      <c r="I49" s="427"/>
      <c r="J49" s="426"/>
      <c r="K49" s="427"/>
      <c r="L49" s="426"/>
      <c r="M49" s="427"/>
      <c r="N49" s="426"/>
      <c r="O49" s="427"/>
      <c r="P49" s="348">
        <f t="shared" si="1"/>
        <v>0</v>
      </c>
      <c r="Q49" s="347">
        <f t="shared" si="2"/>
        <v>0</v>
      </c>
      <c r="R49" s="319"/>
      <c r="S49" s="319"/>
      <c r="T49" s="319"/>
      <c r="U49" s="319"/>
    </row>
    <row r="50" spans="1:21" ht="15.75" x14ac:dyDescent="0.25">
      <c r="A50" s="944"/>
      <c r="B50" s="942" t="s">
        <v>1488</v>
      </c>
      <c r="C50" s="425"/>
      <c r="D50" s="425"/>
      <c r="E50" s="425"/>
      <c r="F50" s="425"/>
      <c r="G50" s="319"/>
      <c r="H50" s="426"/>
      <c r="I50" s="427"/>
      <c r="J50" s="426"/>
      <c r="K50" s="427"/>
      <c r="L50" s="426"/>
      <c r="M50" s="427"/>
      <c r="N50" s="426"/>
      <c r="O50" s="427"/>
      <c r="P50" s="348">
        <f t="shared" si="1"/>
        <v>0</v>
      </c>
      <c r="Q50" s="347">
        <f t="shared" si="2"/>
        <v>0</v>
      </c>
      <c r="R50" s="319"/>
      <c r="S50" s="319"/>
      <c r="T50" s="319"/>
      <c r="U50" s="319"/>
    </row>
    <row r="51" spans="1:21" ht="15.75" x14ac:dyDescent="0.25">
      <c r="A51" s="944"/>
      <c r="B51" s="942"/>
      <c r="C51" s="425"/>
      <c r="D51" s="425"/>
      <c r="E51" s="425"/>
      <c r="F51" s="425"/>
      <c r="G51" s="319"/>
      <c r="H51" s="426"/>
      <c r="I51" s="427"/>
      <c r="J51" s="426"/>
      <c r="K51" s="427"/>
      <c r="L51" s="426"/>
      <c r="M51" s="427"/>
      <c r="N51" s="426"/>
      <c r="O51" s="427"/>
      <c r="P51" s="348">
        <f t="shared" si="1"/>
        <v>0</v>
      </c>
      <c r="Q51" s="347">
        <f t="shared" si="2"/>
        <v>0</v>
      </c>
      <c r="R51" s="319"/>
      <c r="S51" s="319"/>
      <c r="T51" s="319"/>
      <c r="U51" s="319"/>
    </row>
    <row r="52" spans="1:21" ht="15.75" x14ac:dyDescent="0.25">
      <c r="A52" s="944"/>
      <c r="B52" s="942"/>
      <c r="C52" s="425"/>
      <c r="D52" s="425"/>
      <c r="E52" s="425"/>
      <c r="F52" s="425"/>
      <c r="G52" s="319"/>
      <c r="H52" s="426"/>
      <c r="I52" s="427"/>
      <c r="J52" s="426"/>
      <c r="K52" s="427"/>
      <c r="L52" s="426"/>
      <c r="M52" s="427"/>
      <c r="N52" s="426"/>
      <c r="O52" s="427"/>
      <c r="P52" s="348">
        <f t="shared" si="1"/>
        <v>0</v>
      </c>
      <c r="Q52" s="347">
        <f t="shared" si="2"/>
        <v>0</v>
      </c>
      <c r="R52" s="319"/>
      <c r="S52" s="319"/>
      <c r="T52" s="319"/>
      <c r="U52" s="319"/>
    </row>
    <row r="53" spans="1:21" ht="15.75" x14ac:dyDescent="0.25">
      <c r="A53" s="944"/>
      <c r="B53" s="942"/>
      <c r="C53" s="425"/>
      <c r="D53" s="425"/>
      <c r="E53" s="425"/>
      <c r="F53" s="425"/>
      <c r="G53" s="319"/>
      <c r="H53" s="426"/>
      <c r="I53" s="427"/>
      <c r="J53" s="426"/>
      <c r="K53" s="427"/>
      <c r="L53" s="426"/>
      <c r="M53" s="427"/>
      <c r="N53" s="426"/>
      <c r="O53" s="427"/>
      <c r="P53" s="348">
        <f t="shared" si="1"/>
        <v>0</v>
      </c>
      <c r="Q53" s="347">
        <f t="shared" si="2"/>
        <v>0</v>
      </c>
      <c r="R53" s="319"/>
      <c r="S53" s="319"/>
      <c r="T53" s="319"/>
      <c r="U53" s="319"/>
    </row>
    <row r="54" spans="1:21" ht="15.75" x14ac:dyDescent="0.25">
      <c r="A54" s="944"/>
      <c r="B54" s="943" t="s">
        <v>1489</v>
      </c>
      <c r="C54" s="425"/>
      <c r="D54" s="425"/>
      <c r="E54" s="425"/>
      <c r="F54" s="425"/>
      <c r="G54" s="319"/>
      <c r="H54" s="426"/>
      <c r="I54" s="427"/>
      <c r="J54" s="426"/>
      <c r="K54" s="427"/>
      <c r="L54" s="426"/>
      <c r="M54" s="427"/>
      <c r="N54" s="426"/>
      <c r="O54" s="427"/>
      <c r="P54" s="348">
        <f t="shared" si="1"/>
        <v>0</v>
      </c>
      <c r="Q54" s="347">
        <f t="shared" si="2"/>
        <v>0</v>
      </c>
      <c r="R54" s="319"/>
      <c r="S54" s="319"/>
      <c r="T54" s="319"/>
      <c r="U54" s="319"/>
    </row>
    <row r="55" spans="1:21" ht="15.75" x14ac:dyDescent="0.25">
      <c r="A55" s="944"/>
      <c r="B55" s="944"/>
      <c r="C55" s="425"/>
      <c r="D55" s="425"/>
      <c r="E55" s="425"/>
      <c r="F55" s="425"/>
      <c r="G55" s="319"/>
      <c r="H55" s="426"/>
      <c r="I55" s="427"/>
      <c r="J55" s="426"/>
      <c r="K55" s="427"/>
      <c r="L55" s="426"/>
      <c r="M55" s="427"/>
      <c r="N55" s="426"/>
      <c r="O55" s="427"/>
      <c r="P55" s="348">
        <f t="shared" si="1"/>
        <v>0</v>
      </c>
      <c r="Q55" s="347">
        <f t="shared" si="2"/>
        <v>0</v>
      </c>
      <c r="R55" s="319"/>
      <c r="S55" s="319"/>
      <c r="T55" s="319"/>
      <c r="U55" s="319"/>
    </row>
    <row r="56" spans="1:21" ht="15.75" x14ac:dyDescent="0.25">
      <c r="A56" s="944"/>
      <c r="B56" s="944"/>
      <c r="C56" s="425"/>
      <c r="D56" s="425"/>
      <c r="E56" s="425"/>
      <c r="F56" s="425"/>
      <c r="G56" s="319"/>
      <c r="H56" s="426"/>
      <c r="I56" s="427"/>
      <c r="J56" s="426"/>
      <c r="K56" s="427"/>
      <c r="L56" s="426"/>
      <c r="M56" s="427"/>
      <c r="N56" s="426"/>
      <c r="O56" s="427"/>
      <c r="P56" s="348">
        <f t="shared" si="1"/>
        <v>0</v>
      </c>
      <c r="Q56" s="347">
        <f t="shared" si="2"/>
        <v>0</v>
      </c>
      <c r="R56" s="319"/>
      <c r="S56" s="319"/>
      <c r="T56" s="319"/>
      <c r="U56" s="319"/>
    </row>
    <row r="57" spans="1:21" ht="15.75" x14ac:dyDescent="0.25">
      <c r="A57" s="945"/>
      <c r="B57" s="945"/>
      <c r="C57" s="425"/>
      <c r="D57" s="425"/>
      <c r="E57" s="425"/>
      <c r="F57" s="425"/>
      <c r="G57" s="319"/>
      <c r="H57" s="426"/>
      <c r="I57" s="427"/>
      <c r="J57" s="426"/>
      <c r="K57" s="427"/>
      <c r="L57" s="426"/>
      <c r="M57" s="427"/>
      <c r="N57" s="426"/>
      <c r="O57" s="427"/>
      <c r="P57" s="348">
        <f t="shared" si="1"/>
        <v>0</v>
      </c>
      <c r="Q57" s="347">
        <f t="shared" si="2"/>
        <v>0</v>
      </c>
      <c r="R57" s="319"/>
      <c r="S57" s="319"/>
      <c r="T57" s="319"/>
      <c r="U57" s="319"/>
    </row>
    <row r="58" spans="1:21" ht="15.75" x14ac:dyDescent="0.25">
      <c r="A58" s="943" t="s">
        <v>1472</v>
      </c>
      <c r="B58" s="943" t="s">
        <v>1490</v>
      </c>
      <c r="C58" s="425"/>
      <c r="D58" s="425"/>
      <c r="E58" s="425"/>
      <c r="F58" s="425"/>
      <c r="G58" s="319"/>
      <c r="H58" s="426"/>
      <c r="I58" s="427"/>
      <c r="J58" s="426"/>
      <c r="K58" s="427"/>
      <c r="L58" s="426"/>
      <c r="M58" s="427"/>
      <c r="N58" s="426"/>
      <c r="O58" s="427"/>
      <c r="P58" s="348">
        <f t="shared" si="1"/>
        <v>0</v>
      </c>
      <c r="Q58" s="347">
        <f t="shared" si="2"/>
        <v>0</v>
      </c>
      <c r="R58" s="319"/>
      <c r="S58" s="319"/>
      <c r="T58" s="319"/>
      <c r="U58" s="319"/>
    </row>
    <row r="59" spans="1:21" ht="15.75" x14ac:dyDescent="0.25">
      <c r="A59" s="944"/>
      <c r="B59" s="944"/>
      <c r="C59" s="425"/>
      <c r="D59" s="425"/>
      <c r="E59" s="425"/>
      <c r="F59" s="425"/>
      <c r="G59" s="319"/>
      <c r="H59" s="426"/>
      <c r="I59" s="427"/>
      <c r="J59" s="426"/>
      <c r="K59" s="427"/>
      <c r="L59" s="426"/>
      <c r="M59" s="427"/>
      <c r="N59" s="426"/>
      <c r="O59" s="427"/>
      <c r="P59" s="348">
        <f t="shared" si="1"/>
        <v>0</v>
      </c>
      <c r="Q59" s="347">
        <f t="shared" si="2"/>
        <v>0</v>
      </c>
      <c r="R59" s="319"/>
      <c r="S59" s="319"/>
      <c r="T59" s="319"/>
      <c r="U59" s="319"/>
    </row>
    <row r="60" spans="1:21" ht="15.75" x14ac:dyDescent="0.25">
      <c r="A60" s="944"/>
      <c r="B60" s="944"/>
      <c r="C60" s="425"/>
      <c r="D60" s="425"/>
      <c r="E60" s="425"/>
      <c r="F60" s="425"/>
      <c r="G60" s="319"/>
      <c r="H60" s="426"/>
      <c r="I60" s="427"/>
      <c r="J60" s="426"/>
      <c r="K60" s="427"/>
      <c r="L60" s="426"/>
      <c r="M60" s="427"/>
      <c r="N60" s="426"/>
      <c r="O60" s="427"/>
      <c r="P60" s="348">
        <f t="shared" si="1"/>
        <v>0</v>
      </c>
      <c r="Q60" s="347">
        <f t="shared" si="2"/>
        <v>0</v>
      </c>
      <c r="R60" s="319"/>
      <c r="S60" s="319"/>
      <c r="T60" s="319"/>
      <c r="U60" s="319"/>
    </row>
    <row r="61" spans="1:21" ht="15.75" x14ac:dyDescent="0.25">
      <c r="A61" s="944"/>
      <c r="B61" s="945"/>
      <c r="C61" s="425"/>
      <c r="D61" s="425"/>
      <c r="E61" s="425"/>
      <c r="F61" s="425"/>
      <c r="G61" s="319"/>
      <c r="H61" s="426"/>
      <c r="I61" s="427"/>
      <c r="J61" s="426"/>
      <c r="K61" s="427"/>
      <c r="L61" s="426"/>
      <c r="M61" s="427"/>
      <c r="N61" s="426"/>
      <c r="O61" s="427"/>
      <c r="P61" s="348">
        <f t="shared" si="1"/>
        <v>0</v>
      </c>
      <c r="Q61" s="347">
        <f t="shared" si="2"/>
        <v>0</v>
      </c>
      <c r="R61" s="319"/>
      <c r="S61" s="319"/>
      <c r="T61" s="319"/>
      <c r="U61" s="319"/>
    </row>
    <row r="62" spans="1:21" ht="15.75" x14ac:dyDescent="0.25">
      <c r="A62" s="944"/>
      <c r="B62" s="943" t="s">
        <v>1491</v>
      </c>
      <c r="C62" s="425"/>
      <c r="D62" s="425"/>
      <c r="E62" s="425"/>
      <c r="F62" s="425"/>
      <c r="G62" s="319"/>
      <c r="H62" s="426"/>
      <c r="I62" s="427"/>
      <c r="J62" s="426"/>
      <c r="K62" s="427"/>
      <c r="L62" s="426"/>
      <c r="M62" s="427"/>
      <c r="N62" s="426"/>
      <c r="O62" s="427"/>
      <c r="P62" s="348">
        <f t="shared" si="1"/>
        <v>0</v>
      </c>
      <c r="Q62" s="347">
        <f t="shared" si="2"/>
        <v>0</v>
      </c>
      <c r="R62" s="319"/>
      <c r="S62" s="319"/>
      <c r="T62" s="319"/>
      <c r="U62" s="319"/>
    </row>
    <row r="63" spans="1:21" ht="15.75" x14ac:dyDescent="0.25">
      <c r="A63" s="944"/>
      <c r="B63" s="944"/>
      <c r="C63" s="425"/>
      <c r="D63" s="425"/>
      <c r="E63" s="425"/>
      <c r="F63" s="425"/>
      <c r="G63" s="319"/>
      <c r="H63" s="426"/>
      <c r="I63" s="427"/>
      <c r="J63" s="426"/>
      <c r="K63" s="427"/>
      <c r="L63" s="426"/>
      <c r="M63" s="427"/>
      <c r="N63" s="426"/>
      <c r="O63" s="427"/>
      <c r="P63" s="348">
        <f t="shared" si="1"/>
        <v>0</v>
      </c>
      <c r="Q63" s="347">
        <f t="shared" si="2"/>
        <v>0</v>
      </c>
      <c r="R63" s="319"/>
      <c r="S63" s="319"/>
      <c r="T63" s="319"/>
      <c r="U63" s="319"/>
    </row>
    <row r="64" spans="1:21" ht="15.75" x14ac:dyDescent="0.25">
      <c r="A64" s="944"/>
      <c r="B64" s="944"/>
      <c r="C64" s="425"/>
      <c r="D64" s="425"/>
      <c r="E64" s="425"/>
      <c r="F64" s="425"/>
      <c r="G64" s="319"/>
      <c r="H64" s="426"/>
      <c r="I64" s="427"/>
      <c r="J64" s="426"/>
      <c r="K64" s="427"/>
      <c r="L64" s="426"/>
      <c r="M64" s="427"/>
      <c r="N64" s="426"/>
      <c r="O64" s="427"/>
      <c r="P64" s="348">
        <f t="shared" si="1"/>
        <v>0</v>
      </c>
      <c r="Q64" s="347">
        <f t="shared" si="2"/>
        <v>0</v>
      </c>
      <c r="R64" s="319"/>
      <c r="S64" s="319"/>
      <c r="T64" s="319"/>
      <c r="U64" s="319"/>
    </row>
    <row r="65" spans="1:21" ht="15.75" x14ac:dyDescent="0.25">
      <c r="A65" s="944"/>
      <c r="B65" s="945"/>
      <c r="C65" s="425"/>
      <c r="D65" s="425"/>
      <c r="E65" s="425"/>
      <c r="F65" s="425"/>
      <c r="G65" s="319"/>
      <c r="H65" s="426"/>
      <c r="I65" s="427"/>
      <c r="J65" s="426"/>
      <c r="K65" s="427"/>
      <c r="L65" s="426"/>
      <c r="M65" s="427"/>
      <c r="N65" s="426"/>
      <c r="O65" s="427"/>
      <c r="P65" s="348">
        <f t="shared" si="1"/>
        <v>0</v>
      </c>
      <c r="Q65" s="347">
        <f t="shared" si="2"/>
        <v>0</v>
      </c>
      <c r="R65" s="319"/>
      <c r="S65" s="319"/>
      <c r="T65" s="319"/>
      <c r="U65" s="319"/>
    </row>
    <row r="66" spans="1:21" ht="15.75" x14ac:dyDescent="0.25">
      <c r="A66" s="944"/>
      <c r="B66" s="943" t="s">
        <v>1492</v>
      </c>
      <c r="C66" s="425"/>
      <c r="D66" s="425"/>
      <c r="E66" s="425"/>
      <c r="F66" s="425"/>
      <c r="G66" s="319"/>
      <c r="H66" s="426"/>
      <c r="I66" s="427"/>
      <c r="J66" s="426"/>
      <c r="K66" s="427"/>
      <c r="L66" s="426"/>
      <c r="M66" s="427"/>
      <c r="N66" s="426"/>
      <c r="O66" s="427"/>
      <c r="P66" s="348">
        <f t="shared" si="1"/>
        <v>0</v>
      </c>
      <c r="Q66" s="347">
        <f t="shared" si="2"/>
        <v>0</v>
      </c>
      <c r="R66" s="319"/>
      <c r="S66" s="319"/>
      <c r="T66" s="319"/>
      <c r="U66" s="319"/>
    </row>
    <row r="67" spans="1:21" ht="15.75" x14ac:dyDescent="0.25">
      <c r="A67" s="944"/>
      <c r="B67" s="944"/>
      <c r="C67" s="425"/>
      <c r="D67" s="425"/>
      <c r="E67" s="425"/>
      <c r="F67" s="425"/>
      <c r="G67" s="319"/>
      <c r="H67" s="426"/>
      <c r="I67" s="427"/>
      <c r="J67" s="426"/>
      <c r="K67" s="427"/>
      <c r="L67" s="426"/>
      <c r="M67" s="427"/>
      <c r="N67" s="426"/>
      <c r="O67" s="427"/>
      <c r="P67" s="348">
        <f t="shared" si="1"/>
        <v>0</v>
      </c>
      <c r="Q67" s="347">
        <f t="shared" si="2"/>
        <v>0</v>
      </c>
      <c r="R67" s="319"/>
      <c r="S67" s="319"/>
      <c r="T67" s="319"/>
      <c r="U67" s="319"/>
    </row>
    <row r="68" spans="1:21" ht="15.75" x14ac:dyDescent="0.25">
      <c r="A68" s="944"/>
      <c r="B68" s="944"/>
      <c r="C68" s="425"/>
      <c r="D68" s="425"/>
      <c r="E68" s="425"/>
      <c r="F68" s="425"/>
      <c r="G68" s="319"/>
      <c r="H68" s="426"/>
      <c r="I68" s="427"/>
      <c r="J68" s="426"/>
      <c r="K68" s="427"/>
      <c r="L68" s="426"/>
      <c r="M68" s="427"/>
      <c r="N68" s="426"/>
      <c r="O68" s="427"/>
      <c r="P68" s="348">
        <f t="shared" si="1"/>
        <v>0</v>
      </c>
      <c r="Q68" s="347">
        <f t="shared" si="2"/>
        <v>0</v>
      </c>
      <c r="R68" s="319"/>
      <c r="S68" s="319"/>
      <c r="T68" s="319"/>
      <c r="U68" s="319"/>
    </row>
    <row r="69" spans="1:21" ht="15.75" x14ac:dyDescent="0.25">
      <c r="A69" s="944"/>
      <c r="B69" s="945"/>
      <c r="C69" s="425"/>
      <c r="D69" s="425"/>
      <c r="E69" s="425"/>
      <c r="F69" s="425"/>
      <c r="G69" s="319"/>
      <c r="H69" s="426"/>
      <c r="I69" s="427"/>
      <c r="J69" s="426"/>
      <c r="K69" s="427"/>
      <c r="L69" s="426"/>
      <c r="M69" s="427"/>
      <c r="N69" s="426"/>
      <c r="O69" s="427"/>
      <c r="P69" s="348">
        <f t="shared" si="1"/>
        <v>0</v>
      </c>
      <c r="Q69" s="347">
        <f t="shared" si="2"/>
        <v>0</v>
      </c>
      <c r="R69" s="319"/>
      <c r="S69" s="319"/>
      <c r="T69" s="319"/>
      <c r="U69" s="319"/>
    </row>
    <row r="70" spans="1:21" ht="15.75" x14ac:dyDescent="0.25">
      <c r="A70" s="944"/>
      <c r="B70" s="943" t="s">
        <v>1493</v>
      </c>
      <c r="C70" s="425"/>
      <c r="D70" s="425"/>
      <c r="E70" s="425"/>
      <c r="F70" s="425"/>
      <c r="G70" s="319"/>
      <c r="H70" s="426"/>
      <c r="I70" s="427"/>
      <c r="J70" s="426"/>
      <c r="K70" s="427"/>
      <c r="L70" s="426"/>
      <c r="M70" s="427"/>
      <c r="N70" s="426"/>
      <c r="O70" s="427"/>
      <c r="P70" s="348">
        <f t="shared" si="1"/>
        <v>0</v>
      </c>
      <c r="Q70" s="347">
        <f t="shared" si="2"/>
        <v>0</v>
      </c>
      <c r="R70" s="319"/>
      <c r="S70" s="319"/>
      <c r="T70" s="319"/>
      <c r="U70" s="319"/>
    </row>
    <row r="71" spans="1:21" ht="15.75" x14ac:dyDescent="0.25">
      <c r="A71" s="944"/>
      <c r="B71" s="944"/>
      <c r="C71" s="425"/>
      <c r="D71" s="425"/>
      <c r="E71" s="425"/>
      <c r="F71" s="425"/>
      <c r="G71" s="319"/>
      <c r="H71" s="426"/>
      <c r="I71" s="427"/>
      <c r="J71" s="426"/>
      <c r="K71" s="427"/>
      <c r="L71" s="426"/>
      <c r="M71" s="427"/>
      <c r="N71" s="426"/>
      <c r="O71" s="427"/>
      <c r="P71" s="348">
        <f t="shared" si="1"/>
        <v>0</v>
      </c>
      <c r="Q71" s="347">
        <f t="shared" si="2"/>
        <v>0</v>
      </c>
      <c r="R71" s="319"/>
      <c r="S71" s="319"/>
      <c r="T71" s="319"/>
      <c r="U71" s="319"/>
    </row>
    <row r="72" spans="1:21" ht="15.75" x14ac:dyDescent="0.25">
      <c r="A72" s="944"/>
      <c r="B72" s="944"/>
      <c r="C72" s="425"/>
      <c r="D72" s="425"/>
      <c r="E72" s="425"/>
      <c r="F72" s="425"/>
      <c r="G72" s="319"/>
      <c r="H72" s="426"/>
      <c r="I72" s="427"/>
      <c r="J72" s="426"/>
      <c r="K72" s="427"/>
      <c r="L72" s="426"/>
      <c r="M72" s="427"/>
      <c r="N72" s="426"/>
      <c r="O72" s="427"/>
      <c r="P72" s="348">
        <f t="shared" si="1"/>
        <v>0</v>
      </c>
      <c r="Q72" s="347">
        <f t="shared" si="2"/>
        <v>0</v>
      </c>
      <c r="R72" s="319"/>
      <c r="S72" s="319"/>
      <c r="T72" s="319"/>
      <c r="U72" s="319"/>
    </row>
    <row r="73" spans="1:21" ht="15.75" x14ac:dyDescent="0.25">
      <c r="A73" s="945"/>
      <c r="B73" s="945"/>
      <c r="C73" s="425"/>
      <c r="D73" s="425"/>
      <c r="E73" s="425"/>
      <c r="F73" s="425"/>
      <c r="G73" s="319"/>
      <c r="H73" s="319"/>
      <c r="I73" s="427"/>
      <c r="J73" s="319"/>
      <c r="K73" s="427"/>
      <c r="L73" s="319"/>
      <c r="M73" s="427"/>
      <c r="N73" s="319"/>
      <c r="O73" s="427"/>
      <c r="P73" s="348">
        <f>H73+J73+L73+N73</f>
        <v>0</v>
      </c>
      <c r="Q73" s="347">
        <f>I73+K73+M73+O73</f>
        <v>0</v>
      </c>
      <c r="R73" s="428"/>
      <c r="S73" s="319"/>
      <c r="T73" s="319"/>
      <c r="U73" s="319"/>
    </row>
    <row r="74" spans="1:21" ht="15.75" x14ac:dyDescent="0.25">
      <c r="A74" s="268"/>
      <c r="B74" s="269"/>
      <c r="C74" s="269"/>
      <c r="D74" s="269"/>
      <c r="E74" s="268" t="s">
        <v>1474</v>
      </c>
      <c r="F74" s="269"/>
      <c r="G74" s="270"/>
      <c r="H74" s="74">
        <f t="shared" ref="H74:Q74" si="3">SUM(H18:H73)</f>
        <v>0</v>
      </c>
      <c r="I74" s="229">
        <f t="shared" si="3"/>
        <v>0</v>
      </c>
      <c r="J74" s="74">
        <f t="shared" si="3"/>
        <v>0</v>
      </c>
      <c r="K74" s="229">
        <f t="shared" si="3"/>
        <v>0</v>
      </c>
      <c r="L74" s="74">
        <f t="shared" si="3"/>
        <v>0</v>
      </c>
      <c r="M74" s="229">
        <f t="shared" si="3"/>
        <v>0</v>
      </c>
      <c r="N74" s="74">
        <f t="shared" si="3"/>
        <v>0</v>
      </c>
      <c r="O74" s="229">
        <f t="shared" si="3"/>
        <v>0</v>
      </c>
      <c r="P74" s="229">
        <f t="shared" si="3"/>
        <v>0</v>
      </c>
      <c r="Q74" s="229">
        <f t="shared" si="3"/>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24">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D10:D17 C7: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7">
      <formula1>$P$1:$AF$1</formula1>
    </dataValidation>
    <dataValidation type="list" allowBlank="1" showInputMessage="1" showErrorMessage="1" sqref="C11:C16">
      <formula1>$P$1</formula1>
    </dataValidation>
    <dataValidation type="list" allowBlank="1" showInputMessage="1" showErrorMessage="1" sqref="C18:C21">
      <formula1>$Q$1</formula1>
    </dataValidation>
    <dataValidation type="list" allowBlank="1" showInputMessage="1" showErrorMessage="1" sqref="C22:C25">
      <formula1>$R$1</formula1>
    </dataValidation>
    <dataValidation type="list" allowBlank="1" showInputMessage="1" showErrorMessage="1" sqref="C26:C29">
      <formula1>$S$1</formula1>
    </dataValidation>
    <dataValidation type="list" allowBlank="1" showInputMessage="1" showErrorMessage="1" sqref="C30:C33">
      <formula1>$T$1</formula1>
    </dataValidation>
    <dataValidation type="list" allowBlank="1" showInputMessage="1" showErrorMessage="1" sqref="C34:C37">
      <formula1>$U$1</formula1>
    </dataValidation>
    <dataValidation type="list" allowBlank="1" showInputMessage="1" showErrorMessage="1" sqref="C38:C41">
      <formula1>$W$1</formula1>
    </dataValidation>
    <dataValidation type="list" allowBlank="1" showInputMessage="1" showErrorMessage="1" sqref="C42:C45">
      <formula1>$X$1</formula1>
    </dataValidation>
    <dataValidation type="list" allowBlank="1" showInputMessage="1" showErrorMessage="1" sqref="C54:C57">
      <formula1>$AB$1</formula1>
    </dataValidation>
    <dataValidation type="list" allowBlank="1" showInputMessage="1" showErrorMessage="1" sqref="C46:C49">
      <formula1>$Z$1</formula1>
    </dataValidation>
    <dataValidation type="list" allowBlank="1" showInputMessage="1" showErrorMessage="1" sqref="C50:C53">
      <formula1>$AA$1</formula1>
    </dataValidation>
    <dataValidation type="list" allowBlank="1" showInputMessage="1" showErrorMessage="1" sqref="C70:C73">
      <formula1>$AG$1</formula1>
    </dataValidation>
    <dataValidation type="list" allowBlank="1" showInputMessage="1" showErrorMessage="1" sqref="C58:C61">
      <formula1>$AD$1</formula1>
    </dataValidation>
    <dataValidation type="list" allowBlank="1" showInputMessage="1" showErrorMessage="1" sqref="C62:C65">
      <formula1>$AE$1</formula1>
    </dataValidation>
    <dataValidation type="list" allowBlank="1" showInputMessage="1" showErrorMessage="1" sqref="C66:C69">
      <formula1>$AF$1</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ER111"/>
  <sheetViews>
    <sheetView topLeftCell="M1" zoomScale="70" zoomScaleNormal="70" workbookViewId="0">
      <pane ySplit="9" topLeftCell="A79" activePane="bottomLeft" state="frozen"/>
      <selection activeCell="D8" sqref="D8"/>
      <selection pane="bottomLeft" activeCell="Q82" sqref="Q82"/>
    </sheetView>
  </sheetViews>
  <sheetFormatPr baseColWidth="10" defaultColWidth="11.42578125" defaultRowHeight="15" x14ac:dyDescent="0.25"/>
  <cols>
    <col min="1" max="1" width="40.5703125" style="404" customWidth="1"/>
    <col min="2" max="2" width="33" style="404" customWidth="1"/>
    <col min="3" max="3" width="45.5703125" style="404" customWidth="1"/>
    <col min="4" max="4" width="39.28515625" style="404" customWidth="1"/>
    <col min="5" max="5" width="42.85546875" style="404" customWidth="1"/>
    <col min="6" max="6" width="18.140625" style="404" customWidth="1"/>
    <col min="7" max="7" width="31.7109375" style="404" customWidth="1"/>
    <col min="8" max="8" width="21.85546875" style="404" customWidth="1"/>
    <col min="9" max="9" width="23" style="228" customWidth="1"/>
    <col min="10" max="10" width="21.42578125" style="404" customWidth="1"/>
    <col min="11" max="11" width="24.5703125" style="228" customWidth="1"/>
    <col min="12" max="12" width="21.85546875" style="404" customWidth="1"/>
    <col min="13" max="13" width="28.28515625" style="228" customWidth="1"/>
    <col min="14" max="14" width="22.28515625" style="404" customWidth="1"/>
    <col min="15" max="15" width="23.5703125" style="228" customWidth="1"/>
    <col min="16" max="16" width="25.42578125" style="456" customWidth="1"/>
    <col min="17" max="17" width="23.28515625" style="228" customWidth="1"/>
    <col min="18" max="18" width="29.5703125" style="404" customWidth="1"/>
    <col min="19" max="19" width="28.42578125" style="404" customWidth="1"/>
    <col min="20" max="20" width="28.28515625" style="404" customWidth="1"/>
    <col min="21" max="21" width="24.85546875" style="404" customWidth="1"/>
    <col min="22" max="22" width="28.42578125" style="404" customWidth="1"/>
    <col min="23" max="16384" width="11.42578125" style="404"/>
  </cols>
  <sheetData>
    <row r="1" spans="1:148" ht="21" x14ac:dyDescent="0.25">
      <c r="A1" s="352"/>
      <c r="B1" s="352"/>
      <c r="C1" s="352"/>
      <c r="D1" s="352"/>
      <c r="E1" s="352"/>
      <c r="F1" s="983" t="s">
        <v>1473</v>
      </c>
      <c r="G1" s="983"/>
      <c r="H1" s="983"/>
      <c r="I1" s="983"/>
      <c r="J1" s="983"/>
      <c r="K1" s="983"/>
      <c r="L1" s="983"/>
      <c r="M1" s="983"/>
      <c r="N1" s="496"/>
      <c r="O1" s="496"/>
      <c r="P1" s="498" t="s">
        <v>2037</v>
      </c>
      <c r="Q1" s="446" t="s">
        <v>2024</v>
      </c>
      <c r="R1" s="446" t="s">
        <v>1843</v>
      </c>
      <c r="S1" s="446" t="s">
        <v>2001</v>
      </c>
      <c r="T1" s="446" t="s">
        <v>1820</v>
      </c>
      <c r="U1" s="446" t="s">
        <v>1950</v>
      </c>
      <c r="V1" s="446"/>
      <c r="EM1" s="352"/>
      <c r="EN1" s="352"/>
      <c r="EO1" s="352"/>
      <c r="EP1" s="352"/>
      <c r="EQ1" s="352"/>
      <c r="ER1" s="352"/>
    </row>
    <row r="2" spans="1:148" ht="18.75" x14ac:dyDescent="0.25">
      <c r="A2" s="351" t="s">
        <v>1354</v>
      </c>
      <c r="B2" s="352"/>
      <c r="C2" s="352"/>
      <c r="D2" s="352"/>
      <c r="E2" s="352"/>
      <c r="F2" s="352"/>
      <c r="G2" s="352"/>
      <c r="H2" s="496"/>
      <c r="I2" s="354"/>
      <c r="J2" s="496"/>
      <c r="K2" s="496"/>
      <c r="L2" s="496"/>
      <c r="M2" s="496"/>
      <c r="N2" s="496"/>
      <c r="O2" s="496"/>
      <c r="P2" s="497"/>
      <c r="Q2" s="496"/>
      <c r="R2" s="496"/>
      <c r="S2" s="496"/>
      <c r="T2" s="496"/>
      <c r="U2" s="496"/>
      <c r="V2" s="496"/>
      <c r="EM2" s="352"/>
      <c r="EN2" s="352"/>
      <c r="EO2" s="352"/>
      <c r="EP2" s="352"/>
      <c r="EQ2" s="352"/>
      <c r="ER2" s="352"/>
    </row>
    <row r="3" spans="1:148" ht="18.75" x14ac:dyDescent="0.25">
      <c r="A3" s="351" t="s">
        <v>1469</v>
      </c>
      <c r="B3" s="352"/>
      <c r="C3" s="352"/>
      <c r="D3" s="352"/>
      <c r="E3" s="352"/>
      <c r="F3" s="352"/>
      <c r="G3" s="352"/>
      <c r="H3" s="496"/>
      <c r="I3" s="354"/>
      <c r="J3" s="496"/>
      <c r="K3" s="496"/>
      <c r="L3" s="496"/>
      <c r="M3" s="496"/>
      <c r="N3" s="496"/>
      <c r="O3" s="496"/>
      <c r="P3" s="497"/>
      <c r="Q3" s="496"/>
      <c r="R3" s="496"/>
      <c r="S3" s="496"/>
      <c r="T3" s="496"/>
      <c r="U3" s="496"/>
      <c r="V3" s="496"/>
      <c r="EM3" s="352"/>
      <c r="EN3" s="352"/>
      <c r="EO3" s="352"/>
      <c r="EP3" s="352"/>
      <c r="EQ3" s="352"/>
      <c r="ER3" s="352"/>
    </row>
    <row r="4" spans="1:148" s="352" customFormat="1" ht="18.75" x14ac:dyDescent="0.25">
      <c r="A4" s="351" t="s">
        <v>1470</v>
      </c>
      <c r="H4" s="496"/>
      <c r="I4" s="354"/>
      <c r="J4" s="496"/>
      <c r="K4" s="496"/>
      <c r="L4" s="496"/>
      <c r="M4" s="496"/>
      <c r="N4" s="496"/>
      <c r="O4" s="496"/>
      <c r="P4" s="497"/>
      <c r="Q4" s="496"/>
      <c r="R4" s="496"/>
      <c r="S4" s="496"/>
      <c r="T4" s="496"/>
      <c r="U4" s="496"/>
      <c r="V4" s="496"/>
    </row>
    <row r="5" spans="1:148" s="352" customFormat="1" ht="18.75" x14ac:dyDescent="0.25">
      <c r="A5" s="351" t="s">
        <v>1471</v>
      </c>
      <c r="H5" s="496"/>
      <c r="I5" s="354"/>
      <c r="J5" s="496"/>
      <c r="K5" s="496"/>
      <c r="L5" s="496"/>
      <c r="M5" s="496"/>
      <c r="N5" s="496"/>
      <c r="O5" s="496"/>
      <c r="P5" s="497"/>
      <c r="Q5" s="496"/>
      <c r="R5" s="496"/>
      <c r="S5" s="496"/>
      <c r="T5" s="496"/>
      <c r="U5" s="496"/>
      <c r="V5" s="496"/>
    </row>
    <row r="6" spans="1:148" s="352" customFormat="1" x14ac:dyDescent="0.25">
      <c r="A6" s="494" t="s">
        <v>1472</v>
      </c>
      <c r="B6" s="494"/>
      <c r="C6" s="494"/>
      <c r="D6" s="494"/>
      <c r="E6" s="494"/>
      <c r="F6" s="494"/>
      <c r="G6" s="494"/>
      <c r="H6" s="494"/>
      <c r="I6" s="494"/>
      <c r="J6" s="494"/>
      <c r="K6" s="494"/>
      <c r="L6" s="494"/>
      <c r="M6" s="494"/>
      <c r="N6" s="494"/>
      <c r="O6" s="494"/>
      <c r="P6" s="495"/>
      <c r="Q6" s="494"/>
      <c r="R6" s="494"/>
      <c r="S6" s="494"/>
      <c r="T6" s="494"/>
      <c r="U6" s="494"/>
      <c r="V6" s="493"/>
    </row>
    <row r="7" spans="1:148" ht="15" customHeight="1" x14ac:dyDescent="0.25">
      <c r="A7" s="823" t="s">
        <v>96</v>
      </c>
      <c r="B7" s="822" t="s">
        <v>110</v>
      </c>
      <c r="C7" s="825" t="s">
        <v>1495</v>
      </c>
      <c r="D7" s="825" t="s">
        <v>1496</v>
      </c>
      <c r="E7" s="825" t="s">
        <v>86</v>
      </c>
      <c r="F7" s="825" t="s">
        <v>391</v>
      </c>
      <c r="G7" s="825" t="s">
        <v>87</v>
      </c>
      <c r="H7" s="839" t="s">
        <v>99</v>
      </c>
      <c r="I7" s="841"/>
      <c r="J7" s="841"/>
      <c r="K7" s="841"/>
      <c r="L7" s="841"/>
      <c r="M7" s="841"/>
      <c r="N7" s="841"/>
      <c r="O7" s="840"/>
      <c r="P7" s="842" t="s">
        <v>100</v>
      </c>
      <c r="Q7" s="843"/>
      <c r="R7" s="822" t="s">
        <v>102</v>
      </c>
      <c r="S7" s="822" t="s">
        <v>109</v>
      </c>
      <c r="T7" s="822" t="s">
        <v>108</v>
      </c>
      <c r="U7" s="825" t="s">
        <v>88</v>
      </c>
      <c r="V7" s="825" t="s">
        <v>2117</v>
      </c>
      <c r="EM7" s="352"/>
      <c r="EN7" s="352"/>
      <c r="EO7" s="352"/>
      <c r="EP7" s="352"/>
      <c r="EQ7" s="352"/>
      <c r="ER7" s="352"/>
    </row>
    <row r="8" spans="1:148" ht="15" customHeight="1" x14ac:dyDescent="0.25">
      <c r="A8" s="823"/>
      <c r="B8" s="823"/>
      <c r="C8" s="826"/>
      <c r="D8" s="826"/>
      <c r="E8" s="826"/>
      <c r="F8" s="826"/>
      <c r="G8" s="826"/>
      <c r="H8" s="839" t="s">
        <v>103</v>
      </c>
      <c r="I8" s="840"/>
      <c r="J8" s="839" t="s">
        <v>104</v>
      </c>
      <c r="K8" s="840"/>
      <c r="L8" s="839" t="s">
        <v>105</v>
      </c>
      <c r="M8" s="840"/>
      <c r="N8" s="839" t="s">
        <v>106</v>
      </c>
      <c r="O8" s="840"/>
      <c r="P8" s="844"/>
      <c r="Q8" s="845"/>
      <c r="R8" s="823"/>
      <c r="S8" s="823"/>
      <c r="T8" s="823"/>
      <c r="U8" s="826"/>
      <c r="V8" s="826"/>
      <c r="EM8" s="352"/>
      <c r="EN8" s="352"/>
      <c r="EO8" s="352"/>
      <c r="EP8" s="352"/>
      <c r="EQ8" s="352"/>
      <c r="ER8" s="352"/>
    </row>
    <row r="9" spans="1:148" ht="30" x14ac:dyDescent="0.25">
      <c r="A9" s="824"/>
      <c r="B9" s="824"/>
      <c r="C9" s="827"/>
      <c r="D9" s="827"/>
      <c r="E9" s="827"/>
      <c r="F9" s="827"/>
      <c r="G9" s="827"/>
      <c r="H9" s="604" t="s">
        <v>107</v>
      </c>
      <c r="I9" s="604" t="s">
        <v>12</v>
      </c>
      <c r="J9" s="604" t="s">
        <v>107</v>
      </c>
      <c r="K9" s="604" t="s">
        <v>12</v>
      </c>
      <c r="L9" s="604" t="s">
        <v>107</v>
      </c>
      <c r="M9" s="604" t="s">
        <v>12</v>
      </c>
      <c r="N9" s="604" t="s">
        <v>107</v>
      </c>
      <c r="O9" s="604" t="s">
        <v>12</v>
      </c>
      <c r="P9" s="604" t="s">
        <v>107</v>
      </c>
      <c r="Q9" s="604" t="s">
        <v>12</v>
      </c>
      <c r="R9" s="824"/>
      <c r="S9" s="824"/>
      <c r="T9" s="824"/>
      <c r="U9" s="827"/>
      <c r="V9" s="827"/>
      <c r="EM9" s="352"/>
      <c r="EN9" s="352"/>
      <c r="EO9" s="352"/>
      <c r="EP9" s="352"/>
      <c r="EQ9" s="352"/>
      <c r="ER9" s="352"/>
    </row>
    <row r="10" spans="1:148" x14ac:dyDescent="0.25">
      <c r="A10" s="724"/>
      <c r="B10" s="725"/>
      <c r="C10" s="491"/>
      <c r="D10" s="491"/>
      <c r="E10" s="491"/>
      <c r="F10" s="492"/>
      <c r="G10" s="491"/>
      <c r="H10" s="607"/>
      <c r="I10" s="607"/>
      <c r="J10" s="607"/>
      <c r="K10" s="607"/>
      <c r="L10" s="607"/>
      <c r="M10" s="607"/>
      <c r="N10" s="607"/>
      <c r="O10" s="607"/>
      <c r="P10" s="607"/>
      <c r="Q10" s="607"/>
      <c r="R10" s="608"/>
      <c r="S10" s="608"/>
      <c r="T10" s="608"/>
      <c r="U10" s="491"/>
      <c r="V10" s="491"/>
      <c r="EM10" s="352"/>
      <c r="EN10" s="352"/>
      <c r="EO10" s="352"/>
      <c r="EP10" s="352"/>
      <c r="EQ10" s="352"/>
      <c r="ER10" s="352"/>
    </row>
    <row r="11" spans="1:148" s="352" customFormat="1" hidden="1" x14ac:dyDescent="0.25">
      <c r="A11" s="979" t="s">
        <v>1469</v>
      </c>
      <c r="B11" s="975" t="s">
        <v>2116</v>
      </c>
      <c r="C11" s="489"/>
      <c r="D11" s="489"/>
      <c r="E11" s="489"/>
      <c r="F11" s="490"/>
      <c r="G11" s="489"/>
      <c r="H11" s="726"/>
      <c r="I11" s="503"/>
      <c r="J11" s="726"/>
      <c r="K11" s="503"/>
      <c r="L11" s="726"/>
      <c r="M11" s="503"/>
      <c r="N11" s="726"/>
      <c r="O11" s="503"/>
      <c r="P11" s="473"/>
      <c r="Q11" s="337"/>
      <c r="R11" s="488"/>
      <c r="S11" s="488"/>
      <c r="T11" s="488"/>
      <c r="U11" s="489"/>
      <c r="V11" s="489"/>
    </row>
    <row r="12" spans="1:148" s="352" customFormat="1" ht="97.5" customHeight="1" x14ac:dyDescent="0.25">
      <c r="A12" s="980"/>
      <c r="B12" s="976"/>
      <c r="C12" s="525" t="s">
        <v>2037</v>
      </c>
      <c r="D12" s="525" t="s">
        <v>2114</v>
      </c>
      <c r="E12" s="525" t="s">
        <v>2150</v>
      </c>
      <c r="F12" s="526" t="s">
        <v>2115</v>
      </c>
      <c r="G12" s="525" t="s">
        <v>2112</v>
      </c>
      <c r="H12" s="727">
        <v>0.25</v>
      </c>
      <c r="I12" s="728">
        <v>0</v>
      </c>
      <c r="J12" s="727">
        <v>0.25</v>
      </c>
      <c r="K12" s="728">
        <v>0</v>
      </c>
      <c r="L12" s="727">
        <v>0.25</v>
      </c>
      <c r="M12" s="728">
        <v>3000</v>
      </c>
      <c r="N12" s="727">
        <v>0.25</v>
      </c>
      <c r="O12" s="728">
        <v>0</v>
      </c>
      <c r="P12" s="527">
        <f t="shared" ref="P12:P22" si="0">H12+J12+L12+N12</f>
        <v>1</v>
      </c>
      <c r="Q12" s="614">
        <f t="shared" ref="Q12:Q22" si="1">I12+K12+M12+O12</f>
        <v>3000</v>
      </c>
      <c r="R12" s="544" t="s">
        <v>2111</v>
      </c>
      <c r="S12" s="544" t="s">
        <v>2110</v>
      </c>
      <c r="T12" s="544" t="s">
        <v>1798</v>
      </c>
      <c r="U12" s="525" t="s">
        <v>2198</v>
      </c>
      <c r="V12" s="525"/>
    </row>
    <row r="13" spans="1:148" s="352" customFormat="1" ht="150.75" customHeight="1" x14ac:dyDescent="0.25">
      <c r="A13" s="980"/>
      <c r="B13" s="976"/>
      <c r="C13" s="525" t="s">
        <v>2037</v>
      </c>
      <c r="D13" s="525" t="s">
        <v>2105</v>
      </c>
      <c r="E13" s="525" t="s">
        <v>2104</v>
      </c>
      <c r="F13" s="526" t="s">
        <v>2113</v>
      </c>
      <c r="G13" s="525" t="s">
        <v>2102</v>
      </c>
      <c r="H13" s="727">
        <v>0.25</v>
      </c>
      <c r="I13" s="728">
        <v>0</v>
      </c>
      <c r="J13" s="727">
        <v>0.25</v>
      </c>
      <c r="K13" s="728">
        <v>0</v>
      </c>
      <c r="L13" s="727">
        <v>0.25</v>
      </c>
      <c r="M13" s="728">
        <v>0</v>
      </c>
      <c r="N13" s="727">
        <v>0.25</v>
      </c>
      <c r="O13" s="728">
        <v>0</v>
      </c>
      <c r="P13" s="527">
        <f t="shared" si="0"/>
        <v>1</v>
      </c>
      <c r="Q13" s="614">
        <f t="shared" si="1"/>
        <v>0</v>
      </c>
      <c r="R13" s="544" t="s">
        <v>2101</v>
      </c>
      <c r="S13" s="544" t="s">
        <v>2003</v>
      </c>
      <c r="T13" s="544" t="s">
        <v>2100</v>
      </c>
      <c r="U13" s="525" t="s">
        <v>2198</v>
      </c>
      <c r="V13" s="525" t="s">
        <v>1818</v>
      </c>
    </row>
    <row r="14" spans="1:148" s="352" customFormat="1" ht="156" customHeight="1" x14ac:dyDescent="0.25">
      <c r="A14" s="980"/>
      <c r="B14" s="976"/>
      <c r="C14" s="525" t="s">
        <v>2037</v>
      </c>
      <c r="D14" s="525" t="s">
        <v>2099</v>
      </c>
      <c r="E14" s="525" t="s">
        <v>2098</v>
      </c>
      <c r="F14" s="526" t="s">
        <v>2109</v>
      </c>
      <c r="G14" s="525" t="s">
        <v>2096</v>
      </c>
      <c r="H14" s="727">
        <v>0</v>
      </c>
      <c r="I14" s="728">
        <v>0</v>
      </c>
      <c r="J14" s="745">
        <v>0.33333333333333337</v>
      </c>
      <c r="K14" s="728">
        <v>0</v>
      </c>
      <c r="L14" s="745">
        <v>0.33333333333333337</v>
      </c>
      <c r="M14" s="728">
        <v>15750</v>
      </c>
      <c r="N14" s="746">
        <v>0.33333333333333337</v>
      </c>
      <c r="O14" s="728">
        <v>15750</v>
      </c>
      <c r="P14" s="527">
        <f t="shared" si="0"/>
        <v>1</v>
      </c>
      <c r="Q14" s="614">
        <f t="shared" si="1"/>
        <v>31500</v>
      </c>
      <c r="R14" s="736" t="s">
        <v>2095</v>
      </c>
      <c r="S14" s="736" t="s">
        <v>2049</v>
      </c>
      <c r="T14" s="736" t="s">
        <v>2094</v>
      </c>
      <c r="U14" s="525" t="s">
        <v>2198</v>
      </c>
      <c r="V14" s="525"/>
    </row>
    <row r="15" spans="1:148" s="352" customFormat="1" ht="270" x14ac:dyDescent="0.25">
      <c r="A15" s="980"/>
      <c r="B15" s="976"/>
      <c r="C15" s="525" t="s">
        <v>2037</v>
      </c>
      <c r="D15" s="525" t="s">
        <v>2093</v>
      </c>
      <c r="E15" s="525" t="s">
        <v>2151</v>
      </c>
      <c r="F15" s="526" t="s">
        <v>2108</v>
      </c>
      <c r="G15" s="525" t="s">
        <v>2092</v>
      </c>
      <c r="H15" s="727">
        <v>0.25</v>
      </c>
      <c r="I15" s="728">
        <v>0</v>
      </c>
      <c r="J15" s="727">
        <v>0.25</v>
      </c>
      <c r="K15" s="728">
        <v>0</v>
      </c>
      <c r="L15" s="727">
        <v>0.25</v>
      </c>
      <c r="M15" s="728">
        <v>0</v>
      </c>
      <c r="N15" s="727">
        <v>0.25</v>
      </c>
      <c r="O15" s="728">
        <v>0</v>
      </c>
      <c r="P15" s="527">
        <f t="shared" si="0"/>
        <v>1</v>
      </c>
      <c r="Q15" s="614">
        <f t="shared" si="1"/>
        <v>0</v>
      </c>
      <c r="R15" s="544" t="s">
        <v>2091</v>
      </c>
      <c r="S15" s="544" t="s">
        <v>2049</v>
      </c>
      <c r="T15" s="544" t="s">
        <v>2090</v>
      </c>
      <c r="U15" s="525" t="s">
        <v>2199</v>
      </c>
      <c r="V15" s="525"/>
    </row>
    <row r="16" spans="1:148" s="352" customFormat="1" ht="145.5" customHeight="1" x14ac:dyDescent="0.25">
      <c r="A16" s="980"/>
      <c r="B16" s="976"/>
      <c r="C16" s="525" t="s">
        <v>2037</v>
      </c>
      <c r="D16" s="525" t="s">
        <v>2088</v>
      </c>
      <c r="E16" s="525" t="s">
        <v>2087</v>
      </c>
      <c r="F16" s="526" t="s">
        <v>2107</v>
      </c>
      <c r="G16" s="525" t="s">
        <v>2085</v>
      </c>
      <c r="H16" s="727">
        <v>0.25</v>
      </c>
      <c r="I16" s="728">
        <v>0</v>
      </c>
      <c r="J16" s="727">
        <v>0.25</v>
      </c>
      <c r="K16" s="728">
        <v>0</v>
      </c>
      <c r="L16" s="727">
        <v>0.25</v>
      </c>
      <c r="M16" s="728">
        <v>0</v>
      </c>
      <c r="N16" s="727">
        <v>0.25</v>
      </c>
      <c r="O16" s="728">
        <v>0</v>
      </c>
      <c r="P16" s="527">
        <f t="shared" si="0"/>
        <v>1</v>
      </c>
      <c r="Q16" s="614">
        <f t="shared" si="1"/>
        <v>0</v>
      </c>
      <c r="R16" s="544" t="s">
        <v>2084</v>
      </c>
      <c r="S16" s="544" t="s">
        <v>2083</v>
      </c>
      <c r="T16" s="544" t="s">
        <v>1798</v>
      </c>
      <c r="U16" s="525" t="s">
        <v>2198</v>
      </c>
      <c r="V16" s="525"/>
    </row>
    <row r="17" spans="1:22" s="352" customFormat="1" ht="142.5" customHeight="1" x14ac:dyDescent="0.25">
      <c r="A17" s="980"/>
      <c r="B17" s="976"/>
      <c r="C17" s="525" t="s">
        <v>2037</v>
      </c>
      <c r="D17" s="525" t="s">
        <v>2082</v>
      </c>
      <c r="E17" s="525" t="s">
        <v>2081</v>
      </c>
      <c r="F17" s="526" t="s">
        <v>2106</v>
      </c>
      <c r="G17" s="525" t="s">
        <v>2080</v>
      </c>
      <c r="H17" s="727">
        <v>0.5</v>
      </c>
      <c r="I17" s="728">
        <v>0</v>
      </c>
      <c r="J17" s="727">
        <v>0.25</v>
      </c>
      <c r="K17" s="728">
        <v>0</v>
      </c>
      <c r="L17" s="727">
        <v>0.25</v>
      </c>
      <c r="M17" s="728">
        <v>0</v>
      </c>
      <c r="N17" s="727">
        <v>0</v>
      </c>
      <c r="O17" s="728">
        <v>0</v>
      </c>
      <c r="P17" s="527">
        <f t="shared" si="0"/>
        <v>1</v>
      </c>
      <c r="Q17" s="614">
        <f t="shared" si="1"/>
        <v>0</v>
      </c>
      <c r="R17" s="544" t="s">
        <v>2079</v>
      </c>
      <c r="S17" s="544" t="s">
        <v>2078</v>
      </c>
      <c r="T17" s="544" t="s">
        <v>2077</v>
      </c>
      <c r="U17" s="525" t="s">
        <v>2198</v>
      </c>
      <c r="V17" s="525"/>
    </row>
    <row r="18" spans="1:22" s="352" customFormat="1" ht="147.75" customHeight="1" x14ac:dyDescent="0.25">
      <c r="A18" s="980"/>
      <c r="B18" s="976"/>
      <c r="C18" s="525" t="s">
        <v>2037</v>
      </c>
      <c r="D18" s="525" t="s">
        <v>2076</v>
      </c>
      <c r="E18" s="525" t="s">
        <v>2075</v>
      </c>
      <c r="F18" s="526" t="s">
        <v>2103</v>
      </c>
      <c r="G18" s="525" t="s">
        <v>2074</v>
      </c>
      <c r="H18" s="531">
        <v>0</v>
      </c>
      <c r="I18" s="728">
        <v>0</v>
      </c>
      <c r="J18" s="531">
        <v>0</v>
      </c>
      <c r="K18" s="728">
        <v>0</v>
      </c>
      <c r="L18" s="531">
        <v>1</v>
      </c>
      <c r="M18" s="728">
        <v>0</v>
      </c>
      <c r="N18" s="531">
        <v>1</v>
      </c>
      <c r="O18" s="728">
        <v>0</v>
      </c>
      <c r="P18" s="529">
        <f t="shared" si="0"/>
        <v>2</v>
      </c>
      <c r="Q18" s="614">
        <f t="shared" si="1"/>
        <v>0</v>
      </c>
      <c r="R18" s="544" t="s">
        <v>2073</v>
      </c>
      <c r="S18" s="544" t="s">
        <v>2072</v>
      </c>
      <c r="T18" s="544" t="s">
        <v>2071</v>
      </c>
      <c r="U18" s="525" t="s">
        <v>1772</v>
      </c>
      <c r="V18" s="525"/>
    </row>
    <row r="19" spans="1:22" s="352" customFormat="1" ht="132.75" customHeight="1" x14ac:dyDescent="0.25">
      <c r="A19" s="980"/>
      <c r="B19" s="976"/>
      <c r="C19" s="525" t="s">
        <v>2037</v>
      </c>
      <c r="D19" s="525" t="s">
        <v>2070</v>
      </c>
      <c r="E19" s="525" t="s">
        <v>2069</v>
      </c>
      <c r="F19" s="526" t="s">
        <v>2097</v>
      </c>
      <c r="G19" s="525" t="s">
        <v>2068</v>
      </c>
      <c r="H19" s="727">
        <v>0.25</v>
      </c>
      <c r="I19" s="728">
        <v>0</v>
      </c>
      <c r="J19" s="727">
        <v>0.25</v>
      </c>
      <c r="K19" s="728">
        <v>0</v>
      </c>
      <c r="L19" s="727">
        <v>0.25</v>
      </c>
      <c r="M19" s="728">
        <v>0</v>
      </c>
      <c r="N19" s="727">
        <v>0.25</v>
      </c>
      <c r="O19" s="728">
        <v>0</v>
      </c>
      <c r="P19" s="527">
        <f t="shared" si="0"/>
        <v>1</v>
      </c>
      <c r="Q19" s="614">
        <f t="shared" si="1"/>
        <v>0</v>
      </c>
      <c r="R19" s="544" t="s">
        <v>2067</v>
      </c>
      <c r="S19" s="544" t="s">
        <v>2066</v>
      </c>
      <c r="T19" s="544" t="s">
        <v>2065</v>
      </c>
      <c r="U19" s="525" t="s">
        <v>2198</v>
      </c>
      <c r="V19" s="525"/>
    </row>
    <row r="20" spans="1:22" s="352" customFormat="1" ht="213.75" customHeight="1" x14ac:dyDescent="0.25">
      <c r="A20" s="980"/>
      <c r="B20" s="976"/>
      <c r="C20" s="525" t="s">
        <v>1796</v>
      </c>
      <c r="D20" s="525" t="s">
        <v>2064</v>
      </c>
      <c r="E20" s="525" t="s">
        <v>2063</v>
      </c>
      <c r="F20" s="526" t="s">
        <v>2184</v>
      </c>
      <c r="G20" s="525" t="s">
        <v>2062</v>
      </c>
      <c r="H20" s="727">
        <v>0.25</v>
      </c>
      <c r="I20" s="728">
        <v>0</v>
      </c>
      <c r="J20" s="727">
        <v>0.25</v>
      </c>
      <c r="K20" s="728">
        <v>0</v>
      </c>
      <c r="L20" s="727">
        <v>0.25</v>
      </c>
      <c r="M20" s="728">
        <v>0</v>
      </c>
      <c r="N20" s="727">
        <v>0.25</v>
      </c>
      <c r="O20" s="728">
        <v>0</v>
      </c>
      <c r="P20" s="527">
        <f t="shared" si="0"/>
        <v>1</v>
      </c>
      <c r="Q20" s="614">
        <f t="shared" si="1"/>
        <v>0</v>
      </c>
      <c r="R20" s="544" t="s">
        <v>2061</v>
      </c>
      <c r="S20" s="544" t="s">
        <v>2060</v>
      </c>
      <c r="T20" s="544" t="s">
        <v>1737</v>
      </c>
      <c r="U20" s="525" t="s">
        <v>2200</v>
      </c>
      <c r="V20" s="525" t="s">
        <v>1842</v>
      </c>
    </row>
    <row r="21" spans="1:22" s="352" customFormat="1" ht="108" customHeight="1" x14ac:dyDescent="0.25">
      <c r="A21" s="980"/>
      <c r="B21" s="976"/>
      <c r="C21" s="525" t="s">
        <v>1843</v>
      </c>
      <c r="D21" s="525" t="s">
        <v>2059</v>
      </c>
      <c r="E21" s="525" t="s">
        <v>1701</v>
      </c>
      <c r="F21" s="526" t="s">
        <v>2089</v>
      </c>
      <c r="G21" s="525" t="s">
        <v>2058</v>
      </c>
      <c r="H21" s="531">
        <v>60</v>
      </c>
      <c r="I21" s="728">
        <v>0</v>
      </c>
      <c r="J21" s="531">
        <v>50</v>
      </c>
      <c r="K21" s="728">
        <v>0</v>
      </c>
      <c r="L21" s="531">
        <v>50</v>
      </c>
      <c r="M21" s="728">
        <v>0</v>
      </c>
      <c r="N21" s="531">
        <v>40</v>
      </c>
      <c r="O21" s="728">
        <v>0</v>
      </c>
      <c r="P21" s="529">
        <f t="shared" si="0"/>
        <v>200</v>
      </c>
      <c r="Q21" s="614">
        <f t="shared" si="1"/>
        <v>0</v>
      </c>
      <c r="R21" s="544" t="s">
        <v>2057</v>
      </c>
      <c r="S21" s="544" t="s">
        <v>2056</v>
      </c>
      <c r="T21" s="544" t="s">
        <v>1737</v>
      </c>
      <c r="U21" s="525" t="s">
        <v>1698</v>
      </c>
      <c r="V21" s="525"/>
    </row>
    <row r="22" spans="1:22" s="352" customFormat="1" ht="121.5" customHeight="1" x14ac:dyDescent="0.25">
      <c r="A22" s="980"/>
      <c r="B22" s="976"/>
      <c r="C22" s="525" t="s">
        <v>1820</v>
      </c>
      <c r="D22" s="525" t="s">
        <v>2055</v>
      </c>
      <c r="E22" s="525" t="s">
        <v>2054</v>
      </c>
      <c r="F22" s="526" t="s">
        <v>2086</v>
      </c>
      <c r="G22" s="525" t="s">
        <v>2053</v>
      </c>
      <c r="H22" s="531">
        <v>6</v>
      </c>
      <c r="I22" s="728">
        <v>0</v>
      </c>
      <c r="J22" s="531">
        <v>5</v>
      </c>
      <c r="K22" s="728">
        <v>0</v>
      </c>
      <c r="L22" s="531">
        <v>5</v>
      </c>
      <c r="M22" s="728">
        <v>0</v>
      </c>
      <c r="N22" s="531">
        <v>4</v>
      </c>
      <c r="O22" s="728">
        <v>0</v>
      </c>
      <c r="P22" s="529">
        <f t="shared" si="0"/>
        <v>20</v>
      </c>
      <c r="Q22" s="614">
        <f t="shared" si="1"/>
        <v>0</v>
      </c>
      <c r="R22" s="544" t="s">
        <v>2052</v>
      </c>
      <c r="S22" s="544" t="s">
        <v>2051</v>
      </c>
      <c r="T22" s="544" t="s">
        <v>2050</v>
      </c>
      <c r="U22" s="525" t="s">
        <v>2201</v>
      </c>
      <c r="V22" s="525"/>
    </row>
    <row r="23" spans="1:22" s="352" customFormat="1" ht="99.75" customHeight="1" x14ac:dyDescent="0.25">
      <c r="A23" s="980"/>
      <c r="B23" s="835" t="s">
        <v>2048</v>
      </c>
      <c r="C23" s="532" t="s">
        <v>1843</v>
      </c>
      <c r="D23" s="532" t="s">
        <v>2047</v>
      </c>
      <c r="E23" s="532" t="s">
        <v>2046</v>
      </c>
      <c r="F23" s="533" t="s">
        <v>2045</v>
      </c>
      <c r="G23" s="532" t="s">
        <v>2044</v>
      </c>
      <c r="H23" s="534">
        <v>0.25</v>
      </c>
      <c r="I23" s="614">
        <v>0</v>
      </c>
      <c r="J23" s="534">
        <v>0.25</v>
      </c>
      <c r="K23" s="614">
        <v>0</v>
      </c>
      <c r="L23" s="534">
        <v>0.25</v>
      </c>
      <c r="M23" s="614">
        <v>0</v>
      </c>
      <c r="N23" s="534">
        <v>0.25</v>
      </c>
      <c r="O23" s="614">
        <v>0</v>
      </c>
      <c r="P23" s="527">
        <f t="shared" ref="P23:P30" si="2">H23+J23+L23+N23</f>
        <v>1</v>
      </c>
      <c r="Q23" s="614">
        <f t="shared" ref="Q23:Q30" si="3">I23+K23+M23+O23</f>
        <v>0</v>
      </c>
      <c r="R23" s="532" t="s">
        <v>2043</v>
      </c>
      <c r="S23" s="532" t="s">
        <v>2042</v>
      </c>
      <c r="T23" s="532" t="s">
        <v>1737</v>
      </c>
      <c r="U23" s="532" t="s">
        <v>1706</v>
      </c>
      <c r="V23" s="532"/>
    </row>
    <row r="24" spans="1:22" s="352" customFormat="1" ht="90" customHeight="1" x14ac:dyDescent="0.25">
      <c r="A24" s="980"/>
      <c r="B24" s="978"/>
      <c r="C24" s="537" t="s">
        <v>1843</v>
      </c>
      <c r="D24" s="536" t="s">
        <v>2041</v>
      </c>
      <c r="E24" s="536" t="s">
        <v>2138</v>
      </c>
      <c r="F24" s="536" t="s">
        <v>2040</v>
      </c>
      <c r="G24" s="537" t="s">
        <v>2039</v>
      </c>
      <c r="H24" s="527">
        <v>0.25</v>
      </c>
      <c r="I24" s="614">
        <v>0</v>
      </c>
      <c r="J24" s="527">
        <v>0.25</v>
      </c>
      <c r="K24" s="614">
        <v>0</v>
      </c>
      <c r="L24" s="527">
        <v>0.25</v>
      </c>
      <c r="M24" s="614">
        <v>0</v>
      </c>
      <c r="N24" s="527">
        <v>0.25</v>
      </c>
      <c r="O24" s="614">
        <v>0</v>
      </c>
      <c r="P24" s="527">
        <f t="shared" si="2"/>
        <v>1</v>
      </c>
      <c r="Q24" s="614">
        <f t="shared" si="3"/>
        <v>0</v>
      </c>
      <c r="R24" s="536" t="s">
        <v>2038</v>
      </c>
      <c r="S24" s="532" t="s">
        <v>2137</v>
      </c>
      <c r="T24" s="532" t="s">
        <v>1737</v>
      </c>
      <c r="U24" s="536" t="s">
        <v>1767</v>
      </c>
      <c r="V24" s="536"/>
    </row>
    <row r="25" spans="1:22" s="352" customFormat="1" ht="156" customHeight="1" x14ac:dyDescent="0.25">
      <c r="A25" s="980"/>
      <c r="B25" s="978"/>
      <c r="C25" s="537" t="s">
        <v>2037</v>
      </c>
      <c r="D25" s="537" t="s">
        <v>2036</v>
      </c>
      <c r="E25" s="532" t="s">
        <v>2139</v>
      </c>
      <c r="F25" s="533" t="s">
        <v>2035</v>
      </c>
      <c r="G25" s="532" t="s">
        <v>2034</v>
      </c>
      <c r="H25" s="527">
        <v>0.25</v>
      </c>
      <c r="I25" s="614">
        <v>0</v>
      </c>
      <c r="J25" s="527">
        <v>0.25</v>
      </c>
      <c r="K25" s="614">
        <v>0</v>
      </c>
      <c r="L25" s="527">
        <v>0.25</v>
      </c>
      <c r="M25" s="614">
        <v>0</v>
      </c>
      <c r="N25" s="527">
        <v>0.25</v>
      </c>
      <c r="O25" s="614">
        <v>0</v>
      </c>
      <c r="P25" s="527">
        <f t="shared" si="2"/>
        <v>1</v>
      </c>
      <c r="Q25" s="614">
        <f t="shared" si="3"/>
        <v>0</v>
      </c>
      <c r="R25" s="532" t="s">
        <v>2033</v>
      </c>
      <c r="S25" s="532" t="s">
        <v>2140</v>
      </c>
      <c r="T25" s="536" t="s">
        <v>1717</v>
      </c>
      <c r="U25" s="532" t="s">
        <v>2202</v>
      </c>
      <c r="V25" s="532"/>
    </row>
    <row r="26" spans="1:22" s="352" customFormat="1" ht="91.5" customHeight="1" x14ac:dyDescent="0.25">
      <c r="A26" s="980"/>
      <c r="B26" s="978"/>
      <c r="C26" s="532" t="s">
        <v>2024</v>
      </c>
      <c r="D26" s="532" t="s">
        <v>2030</v>
      </c>
      <c r="E26" s="532" t="s">
        <v>2141</v>
      </c>
      <c r="F26" s="533" t="s">
        <v>2185</v>
      </c>
      <c r="G26" s="532" t="s">
        <v>2029</v>
      </c>
      <c r="H26" s="538">
        <v>0</v>
      </c>
      <c r="I26" s="614">
        <v>0</v>
      </c>
      <c r="J26" s="527">
        <v>0.25</v>
      </c>
      <c r="K26" s="614">
        <v>0</v>
      </c>
      <c r="L26" s="527">
        <v>0.5</v>
      </c>
      <c r="M26" s="614">
        <v>0</v>
      </c>
      <c r="N26" s="527">
        <v>0.25</v>
      </c>
      <c r="O26" s="614">
        <v>0</v>
      </c>
      <c r="P26" s="527">
        <f t="shared" si="2"/>
        <v>1</v>
      </c>
      <c r="Q26" s="614">
        <f t="shared" si="3"/>
        <v>0</v>
      </c>
      <c r="R26" s="540" t="s">
        <v>2028</v>
      </c>
      <c r="S26" s="532" t="s">
        <v>2142</v>
      </c>
      <c r="T26" s="532" t="s">
        <v>1798</v>
      </c>
      <c r="U26" s="532" t="s">
        <v>1767</v>
      </c>
      <c r="V26" s="532"/>
    </row>
    <row r="27" spans="1:22" s="352" customFormat="1" ht="83.25" customHeight="1" x14ac:dyDescent="0.25">
      <c r="A27" s="980"/>
      <c r="B27" s="978"/>
      <c r="C27" s="532" t="s">
        <v>2024</v>
      </c>
      <c r="D27" s="532" t="s">
        <v>1586</v>
      </c>
      <c r="E27" s="532" t="s">
        <v>2143</v>
      </c>
      <c r="F27" s="533" t="s">
        <v>2032</v>
      </c>
      <c r="G27" s="532" t="s">
        <v>2027</v>
      </c>
      <c r="H27" s="527">
        <v>0.25</v>
      </c>
      <c r="I27" s="614">
        <v>0</v>
      </c>
      <c r="J27" s="527">
        <v>0.25</v>
      </c>
      <c r="K27" s="614">
        <v>0</v>
      </c>
      <c r="L27" s="527">
        <v>0.25</v>
      </c>
      <c r="M27" s="614">
        <v>0</v>
      </c>
      <c r="N27" s="527">
        <v>0.25</v>
      </c>
      <c r="O27" s="614">
        <v>0</v>
      </c>
      <c r="P27" s="527">
        <f t="shared" si="2"/>
        <v>1</v>
      </c>
      <c r="Q27" s="614">
        <f t="shared" si="3"/>
        <v>0</v>
      </c>
      <c r="R27" s="540" t="s">
        <v>2026</v>
      </c>
      <c r="S27" s="532" t="s">
        <v>2025</v>
      </c>
      <c r="T27" s="532" t="s">
        <v>1806</v>
      </c>
      <c r="U27" s="532" t="s">
        <v>1767</v>
      </c>
      <c r="V27" s="532"/>
    </row>
    <row r="28" spans="1:22" s="352" customFormat="1" ht="63" customHeight="1" x14ac:dyDescent="0.25">
      <c r="A28" s="980"/>
      <c r="B28" s="836"/>
      <c r="C28" s="541" t="s">
        <v>2024</v>
      </c>
      <c r="D28" s="532" t="s">
        <v>2023</v>
      </c>
      <c r="E28" s="532" t="s">
        <v>2022</v>
      </c>
      <c r="F28" s="533" t="s">
        <v>2031</v>
      </c>
      <c r="G28" s="532" t="s">
        <v>2021</v>
      </c>
      <c r="H28" s="534">
        <v>0</v>
      </c>
      <c r="I28" s="614">
        <v>0</v>
      </c>
      <c r="J28" s="534">
        <v>0</v>
      </c>
      <c r="K28" s="614">
        <v>0</v>
      </c>
      <c r="L28" s="534">
        <v>0</v>
      </c>
      <c r="M28" s="614">
        <v>0</v>
      </c>
      <c r="N28" s="534">
        <v>1</v>
      </c>
      <c r="O28" s="614">
        <v>0</v>
      </c>
      <c r="P28" s="527">
        <f t="shared" si="2"/>
        <v>1</v>
      </c>
      <c r="Q28" s="614">
        <f t="shared" si="3"/>
        <v>0</v>
      </c>
      <c r="R28" s="540" t="s">
        <v>2020</v>
      </c>
      <c r="S28" s="532" t="s">
        <v>2019</v>
      </c>
      <c r="T28" s="532" t="s">
        <v>1737</v>
      </c>
      <c r="U28" s="532" t="s">
        <v>1767</v>
      </c>
      <c r="V28" s="532"/>
    </row>
    <row r="29" spans="1:22" s="352" customFormat="1" ht="209.25" customHeight="1" x14ac:dyDescent="0.25">
      <c r="A29" s="980"/>
      <c r="B29" s="835" t="s">
        <v>2018</v>
      </c>
      <c r="C29" s="537" t="s">
        <v>1843</v>
      </c>
      <c r="D29" s="537" t="s">
        <v>2017</v>
      </c>
      <c r="E29" s="749" t="s">
        <v>2144</v>
      </c>
      <c r="F29" s="536" t="s">
        <v>2016</v>
      </c>
      <c r="G29" s="537" t="s">
        <v>2015</v>
      </c>
      <c r="H29" s="527">
        <v>0.25</v>
      </c>
      <c r="I29" s="614">
        <v>0</v>
      </c>
      <c r="J29" s="527">
        <v>0.25</v>
      </c>
      <c r="K29" s="614">
        <v>0</v>
      </c>
      <c r="L29" s="527">
        <v>0.25</v>
      </c>
      <c r="M29" s="614">
        <v>0</v>
      </c>
      <c r="N29" s="527">
        <v>0.25</v>
      </c>
      <c r="O29" s="614">
        <v>0</v>
      </c>
      <c r="P29" s="527">
        <f t="shared" si="2"/>
        <v>1</v>
      </c>
      <c r="Q29" s="614">
        <f t="shared" si="3"/>
        <v>0</v>
      </c>
      <c r="R29" s="537" t="s">
        <v>2014</v>
      </c>
      <c r="S29" s="532" t="s">
        <v>2145</v>
      </c>
      <c r="T29" s="536" t="s">
        <v>1771</v>
      </c>
      <c r="U29" s="536" t="s">
        <v>2203</v>
      </c>
      <c r="V29" s="532"/>
    </row>
    <row r="30" spans="1:22" s="352" customFormat="1" ht="98.25" customHeight="1" x14ac:dyDescent="0.25">
      <c r="A30" s="980"/>
      <c r="B30" s="978"/>
      <c r="C30" s="532" t="s">
        <v>1843</v>
      </c>
      <c r="D30" s="532" t="s">
        <v>2011</v>
      </c>
      <c r="E30" s="532" t="s">
        <v>1701</v>
      </c>
      <c r="F30" s="533" t="s">
        <v>2013</v>
      </c>
      <c r="G30" s="532" t="s">
        <v>2010</v>
      </c>
      <c r="H30" s="538">
        <v>0</v>
      </c>
      <c r="I30" s="614">
        <v>0</v>
      </c>
      <c r="J30" s="538">
        <v>1</v>
      </c>
      <c r="K30" s="614">
        <v>5000</v>
      </c>
      <c r="L30" s="538">
        <v>1</v>
      </c>
      <c r="M30" s="614">
        <v>5696</v>
      </c>
      <c r="N30" s="538">
        <v>0</v>
      </c>
      <c r="O30" s="614">
        <v>0</v>
      </c>
      <c r="P30" s="542">
        <f t="shared" si="2"/>
        <v>2</v>
      </c>
      <c r="Q30" s="614">
        <f t="shared" si="3"/>
        <v>10696</v>
      </c>
      <c r="R30" s="532" t="s">
        <v>2009</v>
      </c>
      <c r="S30" s="532" t="s">
        <v>1705</v>
      </c>
      <c r="T30" s="532" t="s">
        <v>1697</v>
      </c>
      <c r="U30" s="532" t="s">
        <v>1698</v>
      </c>
      <c r="V30" s="532"/>
    </row>
    <row r="31" spans="1:22" s="352" customFormat="1" ht="102.75" customHeight="1" x14ac:dyDescent="0.25">
      <c r="A31" s="980"/>
      <c r="B31" s="978"/>
      <c r="C31" s="532" t="s">
        <v>1843</v>
      </c>
      <c r="D31" s="532" t="s">
        <v>2008</v>
      </c>
      <c r="E31" s="532" t="s">
        <v>2007</v>
      </c>
      <c r="F31" s="533" t="s">
        <v>2012</v>
      </c>
      <c r="G31" s="532" t="s">
        <v>2006</v>
      </c>
      <c r="H31" s="538">
        <v>0</v>
      </c>
      <c r="I31" s="614">
        <v>0</v>
      </c>
      <c r="J31" s="538">
        <v>1</v>
      </c>
      <c r="K31" s="614">
        <v>0</v>
      </c>
      <c r="L31" s="538">
        <v>2</v>
      </c>
      <c r="M31" s="614">
        <v>0</v>
      </c>
      <c r="N31" s="538">
        <v>2</v>
      </c>
      <c r="O31" s="614">
        <v>0</v>
      </c>
      <c r="P31" s="529">
        <f>H31+J31+L31+N31</f>
        <v>5</v>
      </c>
      <c r="Q31" s="614">
        <v>0</v>
      </c>
      <c r="R31" s="532" t="s">
        <v>2005</v>
      </c>
      <c r="S31" s="532" t="s">
        <v>2004</v>
      </c>
      <c r="T31" s="532" t="s">
        <v>1762</v>
      </c>
      <c r="U31" s="532" t="s">
        <v>1772</v>
      </c>
      <c r="V31" s="532"/>
    </row>
    <row r="32" spans="1:22" s="352" customFormat="1" ht="110.25" customHeight="1" x14ac:dyDescent="0.25">
      <c r="A32" s="980"/>
      <c r="B32" s="549" t="s">
        <v>2002</v>
      </c>
      <c r="C32" s="532" t="s">
        <v>2001</v>
      </c>
      <c r="D32" s="532" t="s">
        <v>2000</v>
      </c>
      <c r="E32" s="532" t="s">
        <v>2147</v>
      </c>
      <c r="F32" s="533" t="s">
        <v>1999</v>
      </c>
      <c r="G32" s="532" t="s">
        <v>2146</v>
      </c>
      <c r="H32" s="527">
        <v>0.25</v>
      </c>
      <c r="I32" s="614">
        <v>0</v>
      </c>
      <c r="J32" s="527">
        <v>0.25</v>
      </c>
      <c r="K32" s="614"/>
      <c r="L32" s="527">
        <v>0.25</v>
      </c>
      <c r="M32" s="614"/>
      <c r="N32" s="527">
        <v>0.25</v>
      </c>
      <c r="O32" s="614"/>
      <c r="P32" s="527">
        <f>H32+J32+L32+N32</f>
        <v>1</v>
      </c>
      <c r="Q32" s="614">
        <f>I32+K32+M32+O32</f>
        <v>0</v>
      </c>
      <c r="R32" s="540" t="s">
        <v>1998</v>
      </c>
      <c r="S32" s="532" t="s">
        <v>2148</v>
      </c>
      <c r="T32" s="532" t="s">
        <v>1737</v>
      </c>
      <c r="U32" s="532" t="s">
        <v>2198</v>
      </c>
      <c r="V32" s="532" t="s">
        <v>1842</v>
      </c>
    </row>
    <row r="33" spans="1:22" s="352" customFormat="1" ht="101.25" customHeight="1" x14ac:dyDescent="0.25">
      <c r="A33" s="980"/>
      <c r="B33" s="978" t="s">
        <v>1997</v>
      </c>
      <c r="C33" s="544" t="s">
        <v>1820</v>
      </c>
      <c r="D33" s="544" t="s">
        <v>1995</v>
      </c>
      <c r="E33" s="544" t="s">
        <v>1994</v>
      </c>
      <c r="F33" s="545" t="s">
        <v>1996</v>
      </c>
      <c r="G33" s="544" t="s">
        <v>1992</v>
      </c>
      <c r="H33" s="546">
        <v>0</v>
      </c>
      <c r="I33" s="729">
        <v>0</v>
      </c>
      <c r="J33" s="546">
        <v>0</v>
      </c>
      <c r="K33" s="729">
        <v>0</v>
      </c>
      <c r="L33" s="546">
        <v>0</v>
      </c>
      <c r="M33" s="729">
        <v>0</v>
      </c>
      <c r="N33" s="546">
        <v>1650</v>
      </c>
      <c r="O33" s="729">
        <f>5499994.5+5.5</f>
        <v>5500000</v>
      </c>
      <c r="P33" s="547">
        <f t="shared" ref="P33:P39" si="4">H33+J33+L33+N33</f>
        <v>1650</v>
      </c>
      <c r="Q33" s="729">
        <f t="shared" ref="Q33:Q38" si="5">I33+K33+M33+O33</f>
        <v>5500000</v>
      </c>
      <c r="R33" s="976" t="s">
        <v>1991</v>
      </c>
      <c r="S33" s="544" t="s">
        <v>1990</v>
      </c>
      <c r="T33" s="544" t="s">
        <v>1762</v>
      </c>
      <c r="U33" s="544" t="s">
        <v>1698</v>
      </c>
      <c r="V33" s="544" t="s">
        <v>1818</v>
      </c>
    </row>
    <row r="34" spans="1:22" s="352" customFormat="1" ht="101.25" customHeight="1" x14ac:dyDescent="0.25">
      <c r="A34" s="980"/>
      <c r="B34" s="978"/>
      <c r="C34" s="532" t="s">
        <v>1820</v>
      </c>
      <c r="D34" s="532" t="s">
        <v>1989</v>
      </c>
      <c r="E34" s="532" t="s">
        <v>1988</v>
      </c>
      <c r="F34" s="533" t="s">
        <v>1993</v>
      </c>
      <c r="G34" s="532" t="s">
        <v>1986</v>
      </c>
      <c r="H34" s="538">
        <v>6</v>
      </c>
      <c r="I34" s="614">
        <v>3500000</v>
      </c>
      <c r="J34" s="538">
        <v>0</v>
      </c>
      <c r="K34" s="614">
        <v>0</v>
      </c>
      <c r="L34" s="538">
        <v>0</v>
      </c>
      <c r="M34" s="614">
        <v>0</v>
      </c>
      <c r="N34" s="538">
        <v>0</v>
      </c>
      <c r="O34" s="614">
        <v>0</v>
      </c>
      <c r="P34" s="529">
        <f t="shared" si="4"/>
        <v>6</v>
      </c>
      <c r="Q34" s="614">
        <f t="shared" si="5"/>
        <v>3500000</v>
      </c>
      <c r="R34" s="982"/>
      <c r="S34" s="532" t="s">
        <v>1985</v>
      </c>
      <c r="T34" s="532" t="s">
        <v>1762</v>
      </c>
      <c r="U34" s="532" t="s">
        <v>1698</v>
      </c>
      <c r="V34" s="532" t="s">
        <v>1818</v>
      </c>
    </row>
    <row r="35" spans="1:22" s="352" customFormat="1" ht="81" customHeight="1" x14ac:dyDescent="0.25">
      <c r="A35" s="980"/>
      <c r="B35" s="978"/>
      <c r="C35" s="532" t="s">
        <v>1820</v>
      </c>
      <c r="D35" s="532" t="s">
        <v>1984</v>
      </c>
      <c r="E35" s="532" t="s">
        <v>2149</v>
      </c>
      <c r="F35" s="533" t="s">
        <v>1987</v>
      </c>
      <c r="G35" s="532" t="s">
        <v>1982</v>
      </c>
      <c r="H35" s="527">
        <v>0.25</v>
      </c>
      <c r="I35" s="614">
        <v>0</v>
      </c>
      <c r="J35" s="527">
        <v>0.25</v>
      </c>
      <c r="K35" s="614">
        <v>0</v>
      </c>
      <c r="L35" s="527">
        <v>0.25</v>
      </c>
      <c r="M35" s="614">
        <v>0</v>
      </c>
      <c r="N35" s="527">
        <v>0.25</v>
      </c>
      <c r="O35" s="614">
        <v>0</v>
      </c>
      <c r="P35" s="527">
        <f t="shared" si="4"/>
        <v>1</v>
      </c>
      <c r="Q35" s="614">
        <f t="shared" si="5"/>
        <v>0</v>
      </c>
      <c r="R35" s="532" t="s">
        <v>1981</v>
      </c>
      <c r="S35" s="532" t="s">
        <v>1980</v>
      </c>
      <c r="T35" s="532" t="s">
        <v>1762</v>
      </c>
      <c r="U35" s="532" t="s">
        <v>1698</v>
      </c>
      <c r="V35" s="532"/>
    </row>
    <row r="36" spans="1:22" s="352" customFormat="1" ht="74.25" customHeight="1" x14ac:dyDescent="0.25">
      <c r="A36" s="980"/>
      <c r="B36" s="978"/>
      <c r="C36" s="537" t="s">
        <v>1843</v>
      </c>
      <c r="D36" s="537" t="s">
        <v>1979</v>
      </c>
      <c r="E36" s="532" t="s">
        <v>2153</v>
      </c>
      <c r="F36" s="536" t="s">
        <v>1983</v>
      </c>
      <c r="G36" s="537" t="s">
        <v>1977</v>
      </c>
      <c r="H36" s="527">
        <v>0.25</v>
      </c>
      <c r="I36" s="614">
        <v>0</v>
      </c>
      <c r="J36" s="527">
        <v>0.25</v>
      </c>
      <c r="K36" s="614">
        <v>0</v>
      </c>
      <c r="L36" s="527">
        <v>0.25</v>
      </c>
      <c r="M36" s="614">
        <v>0</v>
      </c>
      <c r="N36" s="527">
        <v>0.25</v>
      </c>
      <c r="O36" s="614">
        <v>0</v>
      </c>
      <c r="P36" s="527">
        <f t="shared" si="4"/>
        <v>1</v>
      </c>
      <c r="Q36" s="614">
        <f t="shared" si="5"/>
        <v>0</v>
      </c>
      <c r="R36" s="537" t="s">
        <v>1974</v>
      </c>
      <c r="S36" s="537" t="s">
        <v>1976</v>
      </c>
      <c r="T36" s="537" t="s">
        <v>1717</v>
      </c>
      <c r="U36" s="537" t="s">
        <v>1772</v>
      </c>
      <c r="V36" s="536" t="s">
        <v>1842</v>
      </c>
    </row>
    <row r="37" spans="1:22" s="449" customFormat="1" ht="94.5" customHeight="1" x14ac:dyDescent="0.25">
      <c r="A37" s="980"/>
      <c r="B37" s="978"/>
      <c r="C37" s="532" t="s">
        <v>1820</v>
      </c>
      <c r="D37" s="532" t="s">
        <v>1973</v>
      </c>
      <c r="E37" s="532" t="s">
        <v>1972</v>
      </c>
      <c r="F37" s="533" t="s">
        <v>1978</v>
      </c>
      <c r="G37" s="532" t="s">
        <v>1970</v>
      </c>
      <c r="H37" s="538">
        <v>0</v>
      </c>
      <c r="I37" s="614">
        <v>0</v>
      </c>
      <c r="J37" s="538">
        <v>2</v>
      </c>
      <c r="K37" s="614">
        <f>61250/2</f>
        <v>30625</v>
      </c>
      <c r="L37" s="538">
        <v>2</v>
      </c>
      <c r="M37" s="614">
        <f>61250/2</f>
        <v>30625</v>
      </c>
      <c r="N37" s="538">
        <v>0</v>
      </c>
      <c r="O37" s="614">
        <v>0</v>
      </c>
      <c r="P37" s="539">
        <f t="shared" si="4"/>
        <v>4</v>
      </c>
      <c r="Q37" s="614">
        <f t="shared" si="5"/>
        <v>61250</v>
      </c>
      <c r="R37" s="532" t="s">
        <v>1969</v>
      </c>
      <c r="S37" s="532" t="s">
        <v>1968</v>
      </c>
      <c r="T37" s="532" t="s">
        <v>1762</v>
      </c>
      <c r="U37" s="532" t="s">
        <v>1698</v>
      </c>
      <c r="V37" s="532" t="s">
        <v>1818</v>
      </c>
    </row>
    <row r="38" spans="1:22" s="352" customFormat="1" ht="84.75" customHeight="1" x14ac:dyDescent="0.25">
      <c r="A38" s="980"/>
      <c r="B38" s="978"/>
      <c r="C38" s="532" t="s">
        <v>1843</v>
      </c>
      <c r="D38" s="532" t="s">
        <v>1966</v>
      </c>
      <c r="E38" s="532" t="s">
        <v>1965</v>
      </c>
      <c r="F38" s="533" t="s">
        <v>1975</v>
      </c>
      <c r="G38" s="532" t="s">
        <v>1964</v>
      </c>
      <c r="H38" s="538">
        <v>15</v>
      </c>
      <c r="I38" s="614">
        <v>0</v>
      </c>
      <c r="J38" s="538">
        <v>10</v>
      </c>
      <c r="K38" s="614">
        <v>0</v>
      </c>
      <c r="L38" s="538">
        <v>10</v>
      </c>
      <c r="M38" s="614">
        <v>0</v>
      </c>
      <c r="N38" s="538">
        <v>5</v>
      </c>
      <c r="O38" s="614">
        <v>0</v>
      </c>
      <c r="P38" s="539">
        <f t="shared" si="4"/>
        <v>40</v>
      </c>
      <c r="Q38" s="614">
        <f t="shared" si="5"/>
        <v>0</v>
      </c>
      <c r="R38" s="532" t="s">
        <v>1963</v>
      </c>
      <c r="S38" s="532" t="s">
        <v>1962</v>
      </c>
      <c r="T38" s="532" t="s">
        <v>1737</v>
      </c>
      <c r="U38" s="532" t="s">
        <v>1772</v>
      </c>
      <c r="V38" s="532"/>
    </row>
    <row r="39" spans="1:22" s="352" customFormat="1" ht="139.5" customHeight="1" x14ac:dyDescent="0.25">
      <c r="A39" s="980"/>
      <c r="B39" s="978"/>
      <c r="C39" s="537" t="s">
        <v>1820</v>
      </c>
      <c r="D39" s="537" t="s">
        <v>2208</v>
      </c>
      <c r="E39" s="532" t="s">
        <v>2209</v>
      </c>
      <c r="F39" s="536" t="s">
        <v>1971</v>
      </c>
      <c r="G39" s="537" t="s">
        <v>2218</v>
      </c>
      <c r="H39" s="527">
        <v>0</v>
      </c>
      <c r="I39" s="614">
        <v>0</v>
      </c>
      <c r="J39" s="527">
        <v>0.33300000000000002</v>
      </c>
      <c r="K39" s="614">
        <v>0</v>
      </c>
      <c r="L39" s="527">
        <v>0.33300000000000002</v>
      </c>
      <c r="M39" s="614">
        <v>0</v>
      </c>
      <c r="N39" s="527">
        <v>0.33300000000000002</v>
      </c>
      <c r="O39" s="614">
        <v>0</v>
      </c>
      <c r="P39" s="527">
        <f t="shared" si="4"/>
        <v>0.99900000000000011</v>
      </c>
      <c r="Q39" s="614">
        <v>0</v>
      </c>
      <c r="R39" s="537" t="s">
        <v>2220</v>
      </c>
      <c r="S39" s="537" t="s">
        <v>2212</v>
      </c>
      <c r="T39" s="537" t="s">
        <v>1798</v>
      </c>
      <c r="U39" s="537" t="s">
        <v>2219</v>
      </c>
      <c r="V39" s="536" t="s">
        <v>1842</v>
      </c>
    </row>
    <row r="40" spans="1:22" s="352" customFormat="1" ht="78" customHeight="1" x14ac:dyDescent="0.25">
      <c r="A40" s="980"/>
      <c r="B40" s="978"/>
      <c r="C40" s="537" t="s">
        <v>1820</v>
      </c>
      <c r="D40" s="537" t="s">
        <v>1961</v>
      </c>
      <c r="E40" s="532" t="s">
        <v>2155</v>
      </c>
      <c r="F40" s="536" t="s">
        <v>1967</v>
      </c>
      <c r="G40" s="537" t="s">
        <v>2154</v>
      </c>
      <c r="H40" s="527">
        <v>0.25</v>
      </c>
      <c r="I40" s="614">
        <v>0</v>
      </c>
      <c r="J40" s="527">
        <v>0.25</v>
      </c>
      <c r="K40" s="614">
        <v>0</v>
      </c>
      <c r="L40" s="527">
        <v>0.25</v>
      </c>
      <c r="M40" s="614">
        <v>0</v>
      </c>
      <c r="N40" s="527">
        <v>0.25</v>
      </c>
      <c r="O40" s="614">
        <v>0</v>
      </c>
      <c r="P40" s="527">
        <f t="shared" ref="P40:P57" si="6">H40+J40+L40+N40</f>
        <v>1</v>
      </c>
      <c r="Q40" s="614">
        <f t="shared" ref="Q40:Q57" si="7">I40+K40+M40+O40</f>
        <v>0</v>
      </c>
      <c r="R40" s="537" t="s">
        <v>1960</v>
      </c>
      <c r="S40" s="537" t="s">
        <v>1959</v>
      </c>
      <c r="T40" s="537" t="s">
        <v>1737</v>
      </c>
      <c r="U40" s="537" t="s">
        <v>1698</v>
      </c>
      <c r="V40" s="537"/>
    </row>
    <row r="41" spans="1:22" s="449" customFormat="1" ht="96" customHeight="1" x14ac:dyDescent="0.25">
      <c r="A41" s="980"/>
      <c r="B41" s="835" t="s">
        <v>1958</v>
      </c>
      <c r="C41" s="532" t="s">
        <v>1820</v>
      </c>
      <c r="D41" s="975" t="s">
        <v>1957</v>
      </c>
      <c r="E41" s="532" t="s">
        <v>2156</v>
      </c>
      <c r="F41" s="533" t="s">
        <v>1956</v>
      </c>
      <c r="G41" s="532" t="s">
        <v>2157</v>
      </c>
      <c r="H41" s="527">
        <v>0.25</v>
      </c>
      <c r="I41" s="614">
        <v>0</v>
      </c>
      <c r="J41" s="527">
        <v>0.25</v>
      </c>
      <c r="K41" s="614">
        <v>0</v>
      </c>
      <c r="L41" s="527">
        <v>0.25</v>
      </c>
      <c r="M41" s="614">
        <v>0</v>
      </c>
      <c r="N41" s="527">
        <v>0.25</v>
      </c>
      <c r="O41" s="614">
        <v>0</v>
      </c>
      <c r="P41" s="527">
        <f t="shared" si="6"/>
        <v>1</v>
      </c>
      <c r="Q41" s="614">
        <f t="shared" si="7"/>
        <v>0</v>
      </c>
      <c r="R41" s="975" t="s">
        <v>1955</v>
      </c>
      <c r="S41" s="532" t="s">
        <v>1954</v>
      </c>
      <c r="T41" s="532" t="s">
        <v>1762</v>
      </c>
      <c r="U41" s="532" t="s">
        <v>1698</v>
      </c>
      <c r="V41" s="532"/>
    </row>
    <row r="42" spans="1:22" s="449" customFormat="1" ht="84" customHeight="1" x14ac:dyDescent="0.25">
      <c r="A42" s="980"/>
      <c r="B42" s="978"/>
      <c r="C42" s="532" t="s">
        <v>1820</v>
      </c>
      <c r="D42" s="982"/>
      <c r="E42" s="532" t="s">
        <v>2158</v>
      </c>
      <c r="F42" s="533" t="s">
        <v>1953</v>
      </c>
      <c r="G42" s="532" t="s">
        <v>1952</v>
      </c>
      <c r="H42" s="527">
        <v>0.25</v>
      </c>
      <c r="I42" s="614">
        <v>0</v>
      </c>
      <c r="J42" s="527">
        <v>0.25</v>
      </c>
      <c r="K42" s="614">
        <v>0</v>
      </c>
      <c r="L42" s="527">
        <v>0.25</v>
      </c>
      <c r="M42" s="614">
        <v>0</v>
      </c>
      <c r="N42" s="527">
        <v>0.25</v>
      </c>
      <c r="O42" s="614">
        <v>0</v>
      </c>
      <c r="P42" s="527">
        <f t="shared" si="6"/>
        <v>1</v>
      </c>
      <c r="Q42" s="614">
        <f t="shared" si="7"/>
        <v>0</v>
      </c>
      <c r="R42" s="982"/>
      <c r="S42" s="532" t="s">
        <v>1951</v>
      </c>
      <c r="T42" s="532" t="s">
        <v>1762</v>
      </c>
      <c r="U42" s="532" t="s">
        <v>1772</v>
      </c>
      <c r="V42" s="532"/>
    </row>
    <row r="43" spans="1:22" s="352" customFormat="1" ht="121.5" customHeight="1" x14ac:dyDescent="0.25">
      <c r="A43" s="980"/>
      <c r="B43" s="978"/>
      <c r="C43" s="975" t="s">
        <v>1950</v>
      </c>
      <c r="D43" s="532" t="s">
        <v>1949</v>
      </c>
      <c r="E43" s="532" t="s">
        <v>2159</v>
      </c>
      <c r="F43" s="984" t="s">
        <v>1948</v>
      </c>
      <c r="G43" s="987" t="s">
        <v>1947</v>
      </c>
      <c r="H43" s="527">
        <v>0.25</v>
      </c>
      <c r="I43" s="614">
        <v>0</v>
      </c>
      <c r="J43" s="527">
        <v>0.25</v>
      </c>
      <c r="K43" s="614">
        <v>300000</v>
      </c>
      <c r="L43" s="527">
        <v>0.25</v>
      </c>
      <c r="M43" s="614">
        <v>300000</v>
      </c>
      <c r="N43" s="527">
        <v>0.25</v>
      </c>
      <c r="O43" s="614">
        <v>200000</v>
      </c>
      <c r="P43" s="527">
        <f t="shared" si="6"/>
        <v>1</v>
      </c>
      <c r="Q43" s="614">
        <f t="shared" si="7"/>
        <v>800000</v>
      </c>
      <c r="R43" s="975" t="s">
        <v>1946</v>
      </c>
      <c r="S43" s="532" t="s">
        <v>1945</v>
      </c>
      <c r="T43" s="532" t="s">
        <v>1717</v>
      </c>
      <c r="U43" s="975" t="s">
        <v>1772</v>
      </c>
      <c r="V43" s="984"/>
    </row>
    <row r="44" spans="1:22" s="352" customFormat="1" ht="95.25" customHeight="1" x14ac:dyDescent="0.25">
      <c r="A44" s="980"/>
      <c r="B44" s="978"/>
      <c r="C44" s="976"/>
      <c r="D44" s="532" t="s">
        <v>1944</v>
      </c>
      <c r="E44" s="532" t="s">
        <v>2160</v>
      </c>
      <c r="F44" s="985"/>
      <c r="G44" s="988"/>
      <c r="H44" s="527">
        <v>0</v>
      </c>
      <c r="I44" s="614">
        <v>0</v>
      </c>
      <c r="J44" s="527">
        <v>0.33300000000000002</v>
      </c>
      <c r="K44" s="614">
        <v>0</v>
      </c>
      <c r="L44" s="527">
        <v>0.33300000000000002</v>
      </c>
      <c r="M44" s="614">
        <v>0</v>
      </c>
      <c r="N44" s="527">
        <v>0.33300000000000002</v>
      </c>
      <c r="O44" s="614">
        <v>0</v>
      </c>
      <c r="P44" s="527">
        <f t="shared" si="6"/>
        <v>0.99900000000000011</v>
      </c>
      <c r="Q44" s="614">
        <f t="shared" si="7"/>
        <v>0</v>
      </c>
      <c r="R44" s="976"/>
      <c r="S44" s="532" t="s">
        <v>1943</v>
      </c>
      <c r="T44" s="532" t="s">
        <v>1940</v>
      </c>
      <c r="U44" s="976"/>
      <c r="V44" s="985"/>
    </row>
    <row r="45" spans="1:22" s="352" customFormat="1" ht="110.25" customHeight="1" x14ac:dyDescent="0.25">
      <c r="A45" s="981"/>
      <c r="B45" s="836"/>
      <c r="C45" s="982"/>
      <c r="D45" s="532" t="s">
        <v>1942</v>
      </c>
      <c r="E45" s="532" t="s">
        <v>2161</v>
      </c>
      <c r="F45" s="986"/>
      <c r="G45" s="989"/>
      <c r="H45" s="538">
        <v>0</v>
      </c>
      <c r="I45" s="614">
        <v>0</v>
      </c>
      <c r="J45" s="538">
        <v>0</v>
      </c>
      <c r="K45" s="614">
        <v>0</v>
      </c>
      <c r="L45" s="538">
        <v>0</v>
      </c>
      <c r="M45" s="614">
        <v>0</v>
      </c>
      <c r="N45" s="527">
        <v>1</v>
      </c>
      <c r="O45" s="614">
        <v>0</v>
      </c>
      <c r="P45" s="527">
        <f t="shared" si="6"/>
        <v>1</v>
      </c>
      <c r="Q45" s="614">
        <f t="shared" si="7"/>
        <v>0</v>
      </c>
      <c r="R45" s="982"/>
      <c r="S45" s="532" t="s">
        <v>1941</v>
      </c>
      <c r="T45" s="532" t="s">
        <v>1940</v>
      </c>
      <c r="U45" s="982"/>
      <c r="V45" s="986"/>
    </row>
    <row r="46" spans="1:22" s="352" customFormat="1" ht="78.75" customHeight="1" x14ac:dyDescent="0.25">
      <c r="A46" s="963"/>
      <c r="B46" s="964" t="s">
        <v>1939</v>
      </c>
      <c r="C46" s="513" t="s">
        <v>1933</v>
      </c>
      <c r="D46" s="513" t="s">
        <v>1937</v>
      </c>
      <c r="E46" s="513" t="s">
        <v>2163</v>
      </c>
      <c r="F46" s="519" t="s">
        <v>1938</v>
      </c>
      <c r="G46" s="513" t="s">
        <v>2162</v>
      </c>
      <c r="H46" s="523">
        <v>0</v>
      </c>
      <c r="I46" s="708">
        <v>0</v>
      </c>
      <c r="J46" s="523">
        <v>0.25</v>
      </c>
      <c r="K46" s="708">
        <v>0</v>
      </c>
      <c r="L46" s="523">
        <v>0.5</v>
      </c>
      <c r="M46" s="708">
        <v>0</v>
      </c>
      <c r="N46" s="523">
        <v>0.25</v>
      </c>
      <c r="O46" s="708">
        <v>0</v>
      </c>
      <c r="P46" s="523">
        <f t="shared" si="6"/>
        <v>1</v>
      </c>
      <c r="Q46" s="708">
        <f t="shared" si="7"/>
        <v>0</v>
      </c>
      <c r="R46" s="513" t="s">
        <v>1935</v>
      </c>
      <c r="S46" s="513" t="s">
        <v>1934</v>
      </c>
      <c r="T46" s="513" t="s">
        <v>1762</v>
      </c>
      <c r="U46" s="513" t="s">
        <v>1772</v>
      </c>
      <c r="V46" s="513"/>
    </row>
    <row r="47" spans="1:22" s="352" customFormat="1" ht="78.75" customHeight="1" x14ac:dyDescent="0.25">
      <c r="A47" s="963"/>
      <c r="B47" s="965"/>
      <c r="C47" s="513" t="s">
        <v>1933</v>
      </c>
      <c r="D47" s="513" t="s">
        <v>1932</v>
      </c>
      <c r="E47" s="513" t="s">
        <v>2165</v>
      </c>
      <c r="F47" s="519" t="s">
        <v>1936</v>
      </c>
      <c r="G47" s="513" t="s">
        <v>2164</v>
      </c>
      <c r="H47" s="523">
        <v>0</v>
      </c>
      <c r="I47" s="708">
        <v>0</v>
      </c>
      <c r="J47" s="523">
        <v>0.5</v>
      </c>
      <c r="K47" s="708">
        <v>0</v>
      </c>
      <c r="L47" s="523">
        <v>0.25</v>
      </c>
      <c r="M47" s="708">
        <v>0</v>
      </c>
      <c r="N47" s="523">
        <v>0.25</v>
      </c>
      <c r="O47" s="708">
        <v>0</v>
      </c>
      <c r="P47" s="523">
        <f t="shared" si="6"/>
        <v>1</v>
      </c>
      <c r="Q47" s="708">
        <f t="shared" si="7"/>
        <v>0</v>
      </c>
      <c r="R47" s="513" t="s">
        <v>1931</v>
      </c>
      <c r="S47" s="513" t="s">
        <v>1930</v>
      </c>
      <c r="T47" s="513" t="s">
        <v>1762</v>
      </c>
      <c r="U47" s="513" t="s">
        <v>1772</v>
      </c>
      <c r="V47" s="513"/>
    </row>
    <row r="48" spans="1:22" s="352" customFormat="1" ht="93" customHeight="1" x14ac:dyDescent="0.25">
      <c r="A48" s="963"/>
      <c r="B48" s="964" t="s">
        <v>1929</v>
      </c>
      <c r="C48" s="513" t="s">
        <v>1843</v>
      </c>
      <c r="D48" s="513" t="s">
        <v>1927</v>
      </c>
      <c r="E48" s="513" t="s">
        <v>2166</v>
      </c>
      <c r="F48" s="519" t="s">
        <v>1928</v>
      </c>
      <c r="G48" s="513" t="s">
        <v>1925</v>
      </c>
      <c r="H48" s="523">
        <v>0.25</v>
      </c>
      <c r="I48" s="708">
        <v>0</v>
      </c>
      <c r="J48" s="523">
        <v>0.25</v>
      </c>
      <c r="K48" s="708">
        <v>0</v>
      </c>
      <c r="L48" s="523">
        <v>0.25</v>
      </c>
      <c r="M48" s="708">
        <v>0</v>
      </c>
      <c r="N48" s="523">
        <v>0.25</v>
      </c>
      <c r="O48" s="708">
        <v>0</v>
      </c>
      <c r="P48" s="523">
        <f t="shared" si="6"/>
        <v>1</v>
      </c>
      <c r="Q48" s="708">
        <f t="shared" si="7"/>
        <v>0</v>
      </c>
      <c r="R48" s="513" t="s">
        <v>1924</v>
      </c>
      <c r="S48" s="513" t="s">
        <v>1923</v>
      </c>
      <c r="T48" s="513" t="s">
        <v>1762</v>
      </c>
      <c r="U48" s="513" t="s">
        <v>1772</v>
      </c>
      <c r="V48" s="513"/>
    </row>
    <row r="49" spans="1:22" s="352" customFormat="1" ht="113.25" customHeight="1" x14ac:dyDescent="0.25">
      <c r="A49" s="963"/>
      <c r="B49" s="964"/>
      <c r="C49" s="513" t="s">
        <v>1817</v>
      </c>
      <c r="D49" s="513" t="s">
        <v>1922</v>
      </c>
      <c r="E49" s="513" t="s">
        <v>1921</v>
      </c>
      <c r="F49" s="519" t="s">
        <v>1926</v>
      </c>
      <c r="G49" s="513" t="s">
        <v>1920</v>
      </c>
      <c r="H49" s="520">
        <v>0</v>
      </c>
      <c r="I49" s="708">
        <v>0</v>
      </c>
      <c r="J49" s="520">
        <v>1</v>
      </c>
      <c r="K49" s="708">
        <v>0</v>
      </c>
      <c r="L49" s="520">
        <v>0</v>
      </c>
      <c r="M49" s="708">
        <v>0</v>
      </c>
      <c r="N49" s="520">
        <v>1</v>
      </c>
      <c r="O49" s="708">
        <v>0</v>
      </c>
      <c r="P49" s="524">
        <f t="shared" si="6"/>
        <v>2</v>
      </c>
      <c r="Q49" s="708">
        <f t="shared" si="7"/>
        <v>0</v>
      </c>
      <c r="R49" s="513" t="s">
        <v>1919</v>
      </c>
      <c r="S49" s="513" t="s">
        <v>1918</v>
      </c>
      <c r="T49" s="513" t="s">
        <v>1762</v>
      </c>
      <c r="U49" s="513" t="s">
        <v>1772</v>
      </c>
      <c r="V49" s="513" t="s">
        <v>1818</v>
      </c>
    </row>
    <row r="50" spans="1:22" s="352" customFormat="1" ht="101.25" customHeight="1" x14ac:dyDescent="0.25">
      <c r="A50" s="966" t="s">
        <v>1471</v>
      </c>
      <c r="B50" s="966" t="s">
        <v>1917</v>
      </c>
      <c r="C50" s="510" t="s">
        <v>1848</v>
      </c>
      <c r="D50" s="510" t="s">
        <v>1916</v>
      </c>
      <c r="E50" s="510" t="s">
        <v>2126</v>
      </c>
      <c r="F50" s="511" t="s">
        <v>1915</v>
      </c>
      <c r="G50" s="510" t="s">
        <v>1914</v>
      </c>
      <c r="H50" s="512">
        <v>0.2</v>
      </c>
      <c r="I50" s="730">
        <v>0</v>
      </c>
      <c r="J50" s="512">
        <v>0.25</v>
      </c>
      <c r="K50" s="730">
        <v>0</v>
      </c>
      <c r="L50" s="512">
        <v>0.25</v>
      </c>
      <c r="M50" s="730">
        <v>0</v>
      </c>
      <c r="N50" s="512">
        <v>0.25</v>
      </c>
      <c r="O50" s="730">
        <v>0</v>
      </c>
      <c r="P50" s="512">
        <f t="shared" si="6"/>
        <v>0.95</v>
      </c>
      <c r="Q50" s="730">
        <f t="shared" si="7"/>
        <v>0</v>
      </c>
      <c r="R50" s="510" t="s">
        <v>1913</v>
      </c>
      <c r="S50" s="510" t="s">
        <v>1912</v>
      </c>
      <c r="T50" s="510" t="s">
        <v>1806</v>
      </c>
      <c r="U50" s="510" t="s">
        <v>2125</v>
      </c>
      <c r="V50" s="510"/>
    </row>
    <row r="51" spans="1:22" s="449" customFormat="1" ht="96.75" customHeight="1" x14ac:dyDescent="0.25">
      <c r="A51" s="967"/>
      <c r="B51" s="967"/>
      <c r="C51" s="510" t="s">
        <v>1811</v>
      </c>
      <c r="D51" s="510" t="s">
        <v>1910</v>
      </c>
      <c r="E51" s="510" t="s">
        <v>1909</v>
      </c>
      <c r="F51" s="511" t="s">
        <v>1911</v>
      </c>
      <c r="G51" s="510" t="s">
        <v>1907</v>
      </c>
      <c r="H51" s="512">
        <v>0.25</v>
      </c>
      <c r="I51" s="730"/>
      <c r="J51" s="512">
        <v>0.25</v>
      </c>
      <c r="K51" s="730">
        <v>0</v>
      </c>
      <c r="L51" s="512">
        <v>0.25</v>
      </c>
      <c r="M51" s="730">
        <v>0</v>
      </c>
      <c r="N51" s="512">
        <v>0.25</v>
      </c>
      <c r="O51" s="730">
        <v>0</v>
      </c>
      <c r="P51" s="512">
        <f t="shared" si="6"/>
        <v>1</v>
      </c>
      <c r="Q51" s="730">
        <f t="shared" si="7"/>
        <v>0</v>
      </c>
      <c r="R51" s="510" t="s">
        <v>1906</v>
      </c>
      <c r="S51" s="510" t="s">
        <v>1766</v>
      </c>
      <c r="T51" s="510" t="s">
        <v>1762</v>
      </c>
      <c r="U51" s="510" t="s">
        <v>2125</v>
      </c>
      <c r="V51" s="510" t="s">
        <v>1818</v>
      </c>
    </row>
    <row r="52" spans="1:22" s="487" customFormat="1" ht="197.25" customHeight="1" x14ac:dyDescent="0.25">
      <c r="A52" s="967"/>
      <c r="B52" s="967"/>
      <c r="C52" s="510" t="s">
        <v>1848</v>
      </c>
      <c r="D52" s="510" t="s">
        <v>2232</v>
      </c>
      <c r="E52" s="510" t="s">
        <v>2231</v>
      </c>
      <c r="F52" s="511" t="s">
        <v>1908</v>
      </c>
      <c r="G52" s="510" t="s">
        <v>2227</v>
      </c>
      <c r="H52" s="512">
        <v>0.1</v>
      </c>
      <c r="I52" s="730">
        <v>0</v>
      </c>
      <c r="J52" s="512">
        <v>0.15</v>
      </c>
      <c r="K52" s="730">
        <v>0</v>
      </c>
      <c r="L52" s="512">
        <v>0.5</v>
      </c>
      <c r="M52" s="730">
        <v>0</v>
      </c>
      <c r="N52" s="512">
        <v>0.25</v>
      </c>
      <c r="O52" s="730">
        <v>0</v>
      </c>
      <c r="P52" s="512">
        <f t="shared" si="6"/>
        <v>1</v>
      </c>
      <c r="Q52" s="730">
        <f t="shared" si="7"/>
        <v>0</v>
      </c>
      <c r="R52" s="510" t="s">
        <v>2230</v>
      </c>
      <c r="S52" s="510" t="s">
        <v>2228</v>
      </c>
      <c r="T52" s="511" t="s">
        <v>2229</v>
      </c>
      <c r="U52" s="510" t="s">
        <v>2204</v>
      </c>
      <c r="V52" s="510" t="s">
        <v>1818</v>
      </c>
    </row>
    <row r="53" spans="1:22" s="487" customFormat="1" ht="197.25" customHeight="1" x14ac:dyDescent="0.25">
      <c r="A53" s="967"/>
      <c r="B53" s="967"/>
      <c r="C53" s="510" t="s">
        <v>1848</v>
      </c>
      <c r="D53" s="510" t="s">
        <v>2233</v>
      </c>
      <c r="E53" s="510" t="s">
        <v>2234</v>
      </c>
      <c r="F53" s="511" t="s">
        <v>1905</v>
      </c>
      <c r="G53" s="510" t="s">
        <v>2235</v>
      </c>
      <c r="H53" s="512">
        <v>0.25</v>
      </c>
      <c r="I53" s="730">
        <v>0</v>
      </c>
      <c r="J53" s="512">
        <v>0.25</v>
      </c>
      <c r="K53" s="730">
        <v>0</v>
      </c>
      <c r="L53" s="512">
        <v>0.25</v>
      </c>
      <c r="M53" s="730">
        <v>0</v>
      </c>
      <c r="N53" s="512">
        <v>0.25</v>
      </c>
      <c r="O53" s="730">
        <v>0</v>
      </c>
      <c r="P53" s="512">
        <f t="shared" si="6"/>
        <v>1</v>
      </c>
      <c r="Q53" s="730">
        <f t="shared" si="7"/>
        <v>0</v>
      </c>
      <c r="R53" s="510" t="s">
        <v>2230</v>
      </c>
      <c r="S53" s="510" t="s">
        <v>2236</v>
      </c>
      <c r="T53" s="510" t="s">
        <v>2237</v>
      </c>
      <c r="U53" s="510" t="s">
        <v>2204</v>
      </c>
      <c r="V53" s="510" t="s">
        <v>1818</v>
      </c>
    </row>
    <row r="54" spans="1:22" s="449" customFormat="1" ht="81" customHeight="1" x14ac:dyDescent="0.25">
      <c r="A54" s="967"/>
      <c r="B54" s="967"/>
      <c r="C54" s="510" t="s">
        <v>1848</v>
      </c>
      <c r="D54" s="510" t="s">
        <v>1904</v>
      </c>
      <c r="E54" s="510" t="s">
        <v>1903</v>
      </c>
      <c r="F54" s="511" t="s">
        <v>1902</v>
      </c>
      <c r="G54" s="510" t="s">
        <v>2124</v>
      </c>
      <c r="H54" s="516">
        <v>0.5</v>
      </c>
      <c r="I54" s="730">
        <v>0</v>
      </c>
      <c r="J54" s="516">
        <v>0.5</v>
      </c>
      <c r="K54" s="730">
        <v>0</v>
      </c>
      <c r="L54" s="516">
        <v>0</v>
      </c>
      <c r="M54" s="730">
        <v>0</v>
      </c>
      <c r="N54" s="516">
        <v>0</v>
      </c>
      <c r="O54" s="730">
        <v>0</v>
      </c>
      <c r="P54" s="512">
        <f t="shared" si="6"/>
        <v>1</v>
      </c>
      <c r="Q54" s="730">
        <f t="shared" si="7"/>
        <v>0</v>
      </c>
      <c r="R54" s="510" t="s">
        <v>1901</v>
      </c>
      <c r="S54" s="510" t="s">
        <v>1900</v>
      </c>
      <c r="T54" s="510" t="s">
        <v>1762</v>
      </c>
      <c r="U54" s="510" t="s">
        <v>2125</v>
      </c>
      <c r="V54" s="510" t="s">
        <v>1818</v>
      </c>
    </row>
    <row r="55" spans="1:22" s="449" customFormat="1" ht="108" customHeight="1" x14ac:dyDescent="0.25">
      <c r="A55" s="967"/>
      <c r="B55" s="967"/>
      <c r="C55" s="510" t="s">
        <v>1848</v>
      </c>
      <c r="D55" s="510" t="s">
        <v>1898</v>
      </c>
      <c r="E55" s="510" t="s">
        <v>2275</v>
      </c>
      <c r="F55" s="511" t="s">
        <v>1899</v>
      </c>
      <c r="G55" s="510" t="s">
        <v>2274</v>
      </c>
      <c r="H55" s="514">
        <v>1</v>
      </c>
      <c r="I55" s="730">
        <v>0</v>
      </c>
      <c r="J55" s="514">
        <v>1</v>
      </c>
      <c r="K55" s="730">
        <v>0</v>
      </c>
      <c r="L55" s="514">
        <v>1</v>
      </c>
      <c r="M55" s="730">
        <v>0</v>
      </c>
      <c r="N55" s="514">
        <v>1</v>
      </c>
      <c r="O55" s="730">
        <v>0</v>
      </c>
      <c r="P55" s="515">
        <f t="shared" si="6"/>
        <v>4</v>
      </c>
      <c r="Q55" s="730">
        <f t="shared" si="7"/>
        <v>0</v>
      </c>
      <c r="R55" s="510" t="s">
        <v>1897</v>
      </c>
      <c r="S55" s="510" t="s">
        <v>1896</v>
      </c>
      <c r="T55" s="510" t="s">
        <v>1762</v>
      </c>
      <c r="U55" s="510" t="s">
        <v>2205</v>
      </c>
      <c r="V55" s="510" t="s">
        <v>1818</v>
      </c>
    </row>
    <row r="56" spans="1:22" s="352" customFormat="1" ht="111.75" customHeight="1" x14ac:dyDescent="0.25">
      <c r="A56" s="967"/>
      <c r="B56" s="967"/>
      <c r="C56" s="510" t="s">
        <v>1848</v>
      </c>
      <c r="D56" s="510" t="s">
        <v>1893</v>
      </c>
      <c r="E56" s="510" t="s">
        <v>2167</v>
      </c>
      <c r="F56" s="511" t="s">
        <v>2260</v>
      </c>
      <c r="G56" s="510" t="s">
        <v>1892</v>
      </c>
      <c r="H56" s="512">
        <v>0.25</v>
      </c>
      <c r="I56" s="730">
        <v>12500</v>
      </c>
      <c r="J56" s="512">
        <v>0.25</v>
      </c>
      <c r="K56" s="730">
        <v>12500</v>
      </c>
      <c r="L56" s="512">
        <v>0.25</v>
      </c>
      <c r="M56" s="730">
        <v>12500</v>
      </c>
      <c r="N56" s="512">
        <v>0.25</v>
      </c>
      <c r="O56" s="730">
        <v>12500</v>
      </c>
      <c r="P56" s="512">
        <f t="shared" si="6"/>
        <v>1</v>
      </c>
      <c r="Q56" s="730">
        <f t="shared" si="7"/>
        <v>50000</v>
      </c>
      <c r="R56" s="510" t="s">
        <v>1891</v>
      </c>
      <c r="S56" s="510" t="s">
        <v>2276</v>
      </c>
      <c r="T56" s="510" t="s">
        <v>1806</v>
      </c>
      <c r="U56" s="510" t="s">
        <v>2205</v>
      </c>
      <c r="V56" s="510" t="s">
        <v>1842</v>
      </c>
    </row>
    <row r="57" spans="1:22" s="352" customFormat="1" ht="99" customHeight="1" x14ac:dyDescent="0.25">
      <c r="A57" s="967"/>
      <c r="B57" s="967"/>
      <c r="C57" s="510" t="s">
        <v>1848</v>
      </c>
      <c r="D57" s="510" t="s">
        <v>1889</v>
      </c>
      <c r="E57" s="510" t="s">
        <v>1888</v>
      </c>
      <c r="F57" s="511" t="s">
        <v>2254</v>
      </c>
      <c r="G57" s="510" t="s">
        <v>2168</v>
      </c>
      <c r="H57" s="514">
        <v>0</v>
      </c>
      <c r="I57" s="730">
        <v>0</v>
      </c>
      <c r="J57" s="514">
        <v>5</v>
      </c>
      <c r="K57" s="730"/>
      <c r="L57" s="514">
        <v>4</v>
      </c>
      <c r="M57" s="730"/>
      <c r="N57" s="514">
        <v>0</v>
      </c>
      <c r="O57" s="730">
        <v>0</v>
      </c>
      <c r="P57" s="515">
        <f t="shared" si="6"/>
        <v>9</v>
      </c>
      <c r="Q57" s="730">
        <f t="shared" si="7"/>
        <v>0</v>
      </c>
      <c r="R57" s="510" t="s">
        <v>1887</v>
      </c>
      <c r="S57" s="510" t="s">
        <v>1886</v>
      </c>
      <c r="T57" s="510" t="s">
        <v>1832</v>
      </c>
      <c r="U57" s="510" t="s">
        <v>1718</v>
      </c>
      <c r="V57" s="510" t="s">
        <v>1842</v>
      </c>
    </row>
    <row r="58" spans="1:22" s="449" customFormat="1" ht="105.75" customHeight="1" x14ac:dyDescent="0.25">
      <c r="A58" s="967"/>
      <c r="B58" s="967"/>
      <c r="C58" s="510" t="s">
        <v>1848</v>
      </c>
      <c r="D58" s="510" t="s">
        <v>1885</v>
      </c>
      <c r="E58" s="510" t="s">
        <v>1884</v>
      </c>
      <c r="F58" s="511" t="s">
        <v>2259</v>
      </c>
      <c r="G58" s="510" t="s">
        <v>2122</v>
      </c>
      <c r="H58" s="512">
        <v>0.1</v>
      </c>
      <c r="I58" s="730">
        <v>0</v>
      </c>
      <c r="J58" s="512">
        <v>0.2</v>
      </c>
      <c r="K58" s="730">
        <v>0</v>
      </c>
      <c r="L58" s="512">
        <v>0.5</v>
      </c>
      <c r="M58" s="730">
        <v>25000000</v>
      </c>
      <c r="N58" s="512">
        <v>0.2</v>
      </c>
      <c r="O58" s="730">
        <v>0</v>
      </c>
      <c r="P58" s="512">
        <v>1</v>
      </c>
      <c r="Q58" s="730">
        <v>25000000</v>
      </c>
      <c r="R58" s="510" t="s">
        <v>1883</v>
      </c>
      <c r="S58" s="510" t="s">
        <v>1882</v>
      </c>
      <c r="T58" s="510" t="s">
        <v>1737</v>
      </c>
      <c r="U58" s="510" t="s">
        <v>2205</v>
      </c>
      <c r="V58" s="510" t="s">
        <v>1818</v>
      </c>
    </row>
    <row r="59" spans="1:22" s="449" customFormat="1" ht="77.25" customHeight="1" x14ac:dyDescent="0.25">
      <c r="A59" s="967"/>
      <c r="B59" s="967"/>
      <c r="C59" s="510" t="s">
        <v>1848</v>
      </c>
      <c r="D59" s="510" t="s">
        <v>1881</v>
      </c>
      <c r="E59" s="510" t="s">
        <v>2278</v>
      </c>
      <c r="F59" s="511" t="s">
        <v>1895</v>
      </c>
      <c r="G59" s="510" t="s">
        <v>2277</v>
      </c>
      <c r="H59" s="516">
        <v>0.1</v>
      </c>
      <c r="I59" s="730">
        <v>0</v>
      </c>
      <c r="J59" s="516">
        <v>0.2</v>
      </c>
      <c r="K59" s="730">
        <v>0</v>
      </c>
      <c r="L59" s="516">
        <v>0.5</v>
      </c>
      <c r="M59" s="730">
        <v>20000000</v>
      </c>
      <c r="N59" s="516">
        <v>0.2</v>
      </c>
      <c r="O59" s="730">
        <v>0</v>
      </c>
      <c r="P59" s="512">
        <f t="shared" ref="P59:P68" si="8">H59+J59+L59+N59</f>
        <v>1</v>
      </c>
      <c r="Q59" s="730">
        <f t="shared" ref="Q59:Q68" si="9">I59+K59+M59+O59</f>
        <v>20000000</v>
      </c>
      <c r="R59" s="510" t="s">
        <v>1880</v>
      </c>
      <c r="S59" s="510" t="s">
        <v>1766</v>
      </c>
      <c r="T59" s="510" t="s">
        <v>1737</v>
      </c>
      <c r="U59" s="510" t="s">
        <v>2205</v>
      </c>
      <c r="V59" s="510" t="s">
        <v>1818</v>
      </c>
    </row>
    <row r="60" spans="1:22" s="449" customFormat="1" ht="118.5" customHeight="1" x14ac:dyDescent="0.25">
      <c r="A60" s="967"/>
      <c r="B60" s="967"/>
      <c r="C60" s="510" t="s">
        <v>1848</v>
      </c>
      <c r="D60" s="510" t="s">
        <v>1879</v>
      </c>
      <c r="E60" s="510" t="s">
        <v>1878</v>
      </c>
      <c r="F60" s="511" t="s">
        <v>1894</v>
      </c>
      <c r="G60" s="510" t="s">
        <v>1877</v>
      </c>
      <c r="H60" s="516">
        <v>0.1</v>
      </c>
      <c r="I60" s="730">
        <v>0</v>
      </c>
      <c r="J60" s="516">
        <v>0.3</v>
      </c>
      <c r="K60" s="730">
        <v>0</v>
      </c>
      <c r="L60" s="516">
        <v>0.5</v>
      </c>
      <c r="M60" s="730">
        <v>0</v>
      </c>
      <c r="N60" s="516">
        <v>0.1</v>
      </c>
      <c r="O60" s="730">
        <v>0</v>
      </c>
      <c r="P60" s="512">
        <f t="shared" si="8"/>
        <v>1</v>
      </c>
      <c r="Q60" s="730">
        <f t="shared" si="9"/>
        <v>0</v>
      </c>
      <c r="R60" s="510" t="s">
        <v>1876</v>
      </c>
      <c r="S60" s="510" t="s">
        <v>1766</v>
      </c>
      <c r="T60" s="510" t="s">
        <v>1737</v>
      </c>
      <c r="U60" s="510" t="s">
        <v>2205</v>
      </c>
      <c r="V60" s="510" t="s">
        <v>1818</v>
      </c>
    </row>
    <row r="61" spans="1:22" s="449" customFormat="1" ht="99.75" customHeight="1" x14ac:dyDescent="0.25">
      <c r="A61" s="967"/>
      <c r="B61" s="967"/>
      <c r="C61" s="510" t="s">
        <v>1783</v>
      </c>
      <c r="D61" s="510" t="s">
        <v>1875</v>
      </c>
      <c r="E61" s="510" t="s">
        <v>1874</v>
      </c>
      <c r="F61" s="511" t="s">
        <v>2255</v>
      </c>
      <c r="G61" s="510" t="s">
        <v>1873</v>
      </c>
      <c r="H61" s="516">
        <v>0.25</v>
      </c>
      <c r="I61" s="730">
        <v>0</v>
      </c>
      <c r="J61" s="516">
        <v>0.25</v>
      </c>
      <c r="K61" s="730">
        <v>0</v>
      </c>
      <c r="L61" s="516">
        <v>0.25</v>
      </c>
      <c r="M61" s="730">
        <v>0</v>
      </c>
      <c r="N61" s="516">
        <v>0.25</v>
      </c>
      <c r="O61" s="730">
        <v>0</v>
      </c>
      <c r="P61" s="512">
        <f t="shared" si="8"/>
        <v>1</v>
      </c>
      <c r="Q61" s="730">
        <f t="shared" si="9"/>
        <v>0</v>
      </c>
      <c r="R61" s="510" t="s">
        <v>1872</v>
      </c>
      <c r="S61" s="510" t="s">
        <v>1871</v>
      </c>
      <c r="T61" s="510" t="s">
        <v>1765</v>
      </c>
      <c r="U61" s="510" t="s">
        <v>1718</v>
      </c>
      <c r="V61" s="510" t="s">
        <v>1818</v>
      </c>
    </row>
    <row r="62" spans="1:22" s="449" customFormat="1" ht="138.75" customHeight="1" x14ac:dyDescent="0.25">
      <c r="A62" s="967"/>
      <c r="B62" s="967"/>
      <c r="C62" s="510" t="s">
        <v>1848</v>
      </c>
      <c r="D62" s="510" t="s">
        <v>1870</v>
      </c>
      <c r="E62" s="510" t="s">
        <v>1869</v>
      </c>
      <c r="F62" s="511" t="s">
        <v>2258</v>
      </c>
      <c r="G62" s="510" t="s">
        <v>1868</v>
      </c>
      <c r="H62" s="516">
        <v>0.25</v>
      </c>
      <c r="I62" s="730">
        <v>0</v>
      </c>
      <c r="J62" s="516">
        <v>0.25</v>
      </c>
      <c r="K62" s="730">
        <v>0</v>
      </c>
      <c r="L62" s="516">
        <v>0.25</v>
      </c>
      <c r="M62" s="730">
        <v>250000</v>
      </c>
      <c r="N62" s="516">
        <v>0.25</v>
      </c>
      <c r="O62" s="730">
        <v>250000</v>
      </c>
      <c r="P62" s="512">
        <f t="shared" si="8"/>
        <v>1</v>
      </c>
      <c r="Q62" s="730">
        <f t="shared" si="9"/>
        <v>500000</v>
      </c>
      <c r="R62" s="510" t="s">
        <v>1867</v>
      </c>
      <c r="S62" s="510" t="s">
        <v>1766</v>
      </c>
      <c r="T62" s="510" t="s">
        <v>1866</v>
      </c>
      <c r="U62" s="732" t="s">
        <v>2206</v>
      </c>
      <c r="V62" s="510" t="s">
        <v>1842</v>
      </c>
    </row>
    <row r="63" spans="1:22" s="449" customFormat="1" ht="138.75" customHeight="1" x14ac:dyDescent="0.25">
      <c r="A63" s="967"/>
      <c r="B63" s="967"/>
      <c r="C63" s="510" t="s">
        <v>1848</v>
      </c>
      <c r="D63" s="510" t="s">
        <v>2208</v>
      </c>
      <c r="E63" s="510" t="s">
        <v>2209</v>
      </c>
      <c r="F63" s="511" t="s">
        <v>1890</v>
      </c>
      <c r="G63" s="510" t="s">
        <v>2214</v>
      </c>
      <c r="H63" s="516">
        <v>0.25</v>
      </c>
      <c r="I63" s="730">
        <v>0</v>
      </c>
      <c r="J63" s="516">
        <v>0.25</v>
      </c>
      <c r="K63" s="730">
        <v>0</v>
      </c>
      <c r="L63" s="516">
        <v>0.25</v>
      </c>
      <c r="M63" s="730">
        <v>0</v>
      </c>
      <c r="N63" s="516">
        <v>0.25</v>
      </c>
      <c r="O63" s="730">
        <v>0</v>
      </c>
      <c r="P63" s="512">
        <f t="shared" si="8"/>
        <v>1</v>
      </c>
      <c r="Q63" s="730">
        <f t="shared" si="9"/>
        <v>0</v>
      </c>
      <c r="R63" s="510" t="s">
        <v>2215</v>
      </c>
      <c r="S63" s="510" t="s">
        <v>2212</v>
      </c>
      <c r="T63" s="510" t="s">
        <v>1866</v>
      </c>
      <c r="U63" s="732" t="s">
        <v>2206</v>
      </c>
      <c r="V63" s="510" t="s">
        <v>1842</v>
      </c>
    </row>
    <row r="64" spans="1:22" s="449" customFormat="1" ht="138.75" customHeight="1" x14ac:dyDescent="0.25">
      <c r="A64" s="967"/>
      <c r="B64" s="967"/>
      <c r="C64" s="510" t="s">
        <v>1848</v>
      </c>
      <c r="D64" s="510" t="s">
        <v>2208</v>
      </c>
      <c r="E64" s="510" t="s">
        <v>2209</v>
      </c>
      <c r="F64" s="511" t="s">
        <v>2256</v>
      </c>
      <c r="G64" s="510" t="s">
        <v>2216</v>
      </c>
      <c r="H64" s="516">
        <v>0.25</v>
      </c>
      <c r="I64" s="730">
        <v>0</v>
      </c>
      <c r="J64" s="516">
        <v>0.25</v>
      </c>
      <c r="K64" s="730">
        <v>0</v>
      </c>
      <c r="L64" s="516">
        <v>0.25</v>
      </c>
      <c r="M64" s="730">
        <v>0</v>
      </c>
      <c r="N64" s="516">
        <v>0.25</v>
      </c>
      <c r="O64" s="730">
        <v>0</v>
      </c>
      <c r="P64" s="512">
        <f t="shared" si="8"/>
        <v>1</v>
      </c>
      <c r="Q64" s="730">
        <f t="shared" si="9"/>
        <v>0</v>
      </c>
      <c r="R64" s="510" t="s">
        <v>2217</v>
      </c>
      <c r="S64" s="510" t="s">
        <v>2212</v>
      </c>
      <c r="T64" s="510" t="s">
        <v>1866</v>
      </c>
      <c r="U64" s="732" t="s">
        <v>2279</v>
      </c>
      <c r="V64" s="510" t="s">
        <v>1842</v>
      </c>
    </row>
    <row r="65" spans="1:22" s="449" customFormat="1" ht="138.75" customHeight="1" x14ac:dyDescent="0.25">
      <c r="A65" s="967"/>
      <c r="B65" s="967"/>
      <c r="C65" s="510" t="s">
        <v>1848</v>
      </c>
      <c r="D65" s="510" t="s">
        <v>2266</v>
      </c>
      <c r="E65" s="510" t="s">
        <v>2261</v>
      </c>
      <c r="F65" s="511" t="s">
        <v>2257</v>
      </c>
      <c r="G65" s="510" t="s">
        <v>2263</v>
      </c>
      <c r="H65" s="516">
        <v>1</v>
      </c>
      <c r="I65" s="730">
        <v>7500</v>
      </c>
      <c r="J65" s="516">
        <v>0</v>
      </c>
      <c r="K65" s="730">
        <v>0</v>
      </c>
      <c r="L65" s="516">
        <v>0</v>
      </c>
      <c r="M65" s="730">
        <v>0</v>
      </c>
      <c r="N65" s="516">
        <v>0</v>
      </c>
      <c r="O65" s="730">
        <v>0</v>
      </c>
      <c r="P65" s="512">
        <f t="shared" si="8"/>
        <v>1</v>
      </c>
      <c r="Q65" s="730">
        <f t="shared" si="9"/>
        <v>7500</v>
      </c>
      <c r="R65" s="510" t="s">
        <v>2283</v>
      </c>
      <c r="S65" s="510" t="s">
        <v>2265</v>
      </c>
      <c r="T65" s="510" t="s">
        <v>2264</v>
      </c>
      <c r="U65" s="732" t="s">
        <v>2262</v>
      </c>
      <c r="V65" s="510" t="s">
        <v>1818</v>
      </c>
    </row>
    <row r="66" spans="1:22" s="449" customFormat="1" ht="114.75" customHeight="1" x14ac:dyDescent="0.25">
      <c r="A66" s="967"/>
      <c r="B66" s="977"/>
      <c r="C66" s="510" t="s">
        <v>1848</v>
      </c>
      <c r="D66" s="510" t="s">
        <v>1865</v>
      </c>
      <c r="E66" s="510" t="s">
        <v>2280</v>
      </c>
      <c r="F66" s="511" t="s">
        <v>2282</v>
      </c>
      <c r="G66" s="510" t="s">
        <v>1864</v>
      </c>
      <c r="H66" s="516">
        <v>0.25</v>
      </c>
      <c r="I66" s="730">
        <v>4500000</v>
      </c>
      <c r="J66" s="516">
        <v>0.25</v>
      </c>
      <c r="K66" s="730">
        <v>4500000</v>
      </c>
      <c r="L66" s="516">
        <v>0.25</v>
      </c>
      <c r="M66" s="730">
        <v>4500000</v>
      </c>
      <c r="N66" s="516">
        <v>0.25</v>
      </c>
      <c r="O66" s="730">
        <v>4500000</v>
      </c>
      <c r="P66" s="512">
        <f t="shared" si="8"/>
        <v>1</v>
      </c>
      <c r="Q66" s="730">
        <f t="shared" si="9"/>
        <v>18000000</v>
      </c>
      <c r="R66" s="510" t="s">
        <v>1863</v>
      </c>
      <c r="S66" s="510" t="s">
        <v>1862</v>
      </c>
      <c r="T66" s="510" t="s">
        <v>1737</v>
      </c>
      <c r="U66" s="510" t="s">
        <v>2281</v>
      </c>
      <c r="V66" s="510" t="s">
        <v>1818</v>
      </c>
    </row>
    <row r="67" spans="1:22" s="352" customFormat="1" ht="167.25" customHeight="1" x14ac:dyDescent="0.25">
      <c r="A67" s="967"/>
      <c r="B67" s="968" t="s">
        <v>1861</v>
      </c>
      <c r="C67" s="510" t="s">
        <v>1811</v>
      </c>
      <c r="D67" s="510" t="s">
        <v>1859</v>
      </c>
      <c r="E67" s="510" t="s">
        <v>2169</v>
      </c>
      <c r="F67" s="511" t="s">
        <v>1860</v>
      </c>
      <c r="G67" s="510" t="s">
        <v>1857</v>
      </c>
      <c r="H67" s="512">
        <v>0.25</v>
      </c>
      <c r="I67" s="730">
        <v>0</v>
      </c>
      <c r="J67" s="512">
        <v>0.25</v>
      </c>
      <c r="K67" s="730">
        <v>0</v>
      </c>
      <c r="L67" s="512">
        <v>0.25</v>
      </c>
      <c r="M67" s="730">
        <v>100000</v>
      </c>
      <c r="N67" s="512">
        <v>0.25</v>
      </c>
      <c r="O67" s="730">
        <v>100000</v>
      </c>
      <c r="P67" s="512">
        <f t="shared" si="8"/>
        <v>1</v>
      </c>
      <c r="Q67" s="730">
        <f t="shared" si="9"/>
        <v>200000</v>
      </c>
      <c r="R67" s="510" t="s">
        <v>1856</v>
      </c>
      <c r="S67" s="510" t="s">
        <v>1855</v>
      </c>
      <c r="T67" s="510" t="s">
        <v>1737</v>
      </c>
      <c r="U67" s="510" t="s">
        <v>2125</v>
      </c>
      <c r="V67" s="510" t="s">
        <v>1842</v>
      </c>
    </row>
    <row r="68" spans="1:22" s="449" customFormat="1" ht="81" customHeight="1" x14ac:dyDescent="0.25">
      <c r="A68" s="967"/>
      <c r="B68" s="968"/>
      <c r="C68" s="510" t="s">
        <v>1811</v>
      </c>
      <c r="D68" s="510" t="s">
        <v>1854</v>
      </c>
      <c r="E68" s="510" t="s">
        <v>1853</v>
      </c>
      <c r="F68" s="511" t="s">
        <v>1858</v>
      </c>
      <c r="G68" s="510" t="s">
        <v>1851</v>
      </c>
      <c r="H68" s="516">
        <v>0</v>
      </c>
      <c r="I68" s="730">
        <v>0</v>
      </c>
      <c r="J68" s="516">
        <v>0.3</v>
      </c>
      <c r="K68" s="730">
        <v>0</v>
      </c>
      <c r="L68" s="516">
        <v>0.3</v>
      </c>
      <c r="M68" s="730">
        <v>2400000</v>
      </c>
      <c r="N68" s="516">
        <v>0.4</v>
      </c>
      <c r="O68" s="730">
        <v>0</v>
      </c>
      <c r="P68" s="512">
        <f t="shared" si="8"/>
        <v>1</v>
      </c>
      <c r="Q68" s="730">
        <f t="shared" si="9"/>
        <v>2400000</v>
      </c>
      <c r="R68" s="510" t="s">
        <v>1850</v>
      </c>
      <c r="S68" s="510" t="s">
        <v>1766</v>
      </c>
      <c r="T68" s="510" t="s">
        <v>1737</v>
      </c>
      <c r="U68" s="510" t="s">
        <v>2125</v>
      </c>
      <c r="V68" s="510" t="s">
        <v>1818</v>
      </c>
    </row>
    <row r="69" spans="1:22" s="352" customFormat="1" ht="85.5" customHeight="1" x14ac:dyDescent="0.25">
      <c r="A69" s="967"/>
      <c r="B69" s="968"/>
      <c r="C69" s="510" t="s">
        <v>1811</v>
      </c>
      <c r="D69" s="510" t="s">
        <v>1846</v>
      </c>
      <c r="E69" s="510" t="s">
        <v>2170</v>
      </c>
      <c r="F69" s="511" t="s">
        <v>1852</v>
      </c>
      <c r="G69" s="510" t="s">
        <v>2171</v>
      </c>
      <c r="H69" s="512">
        <v>0.25</v>
      </c>
      <c r="I69" s="730">
        <v>0</v>
      </c>
      <c r="J69" s="512">
        <v>0.25</v>
      </c>
      <c r="K69" s="730">
        <v>0</v>
      </c>
      <c r="L69" s="512">
        <v>0.25</v>
      </c>
      <c r="M69" s="730">
        <v>0</v>
      </c>
      <c r="N69" s="512">
        <v>0.25</v>
      </c>
      <c r="O69" s="730">
        <v>0</v>
      </c>
      <c r="P69" s="512">
        <f t="shared" ref="P69:P80" si="10">H69+J69+L69+N69</f>
        <v>1</v>
      </c>
      <c r="Q69" s="730"/>
      <c r="R69" s="510" t="s">
        <v>1845</v>
      </c>
      <c r="S69" s="510" t="s">
        <v>1844</v>
      </c>
      <c r="T69" s="510" t="s">
        <v>1737</v>
      </c>
      <c r="U69" s="510" t="s">
        <v>2125</v>
      </c>
      <c r="V69" s="510"/>
    </row>
    <row r="70" spans="1:22" s="449" customFormat="1" ht="113.25" customHeight="1" x14ac:dyDescent="0.25">
      <c r="A70" s="967"/>
      <c r="B70" s="968"/>
      <c r="C70" s="510" t="s">
        <v>1811</v>
      </c>
      <c r="D70" s="510" t="s">
        <v>1841</v>
      </c>
      <c r="E70" s="510" t="s">
        <v>2172</v>
      </c>
      <c r="F70" s="511" t="s">
        <v>1849</v>
      </c>
      <c r="G70" s="510" t="s">
        <v>1840</v>
      </c>
      <c r="H70" s="512">
        <v>0</v>
      </c>
      <c r="I70" s="730">
        <v>0</v>
      </c>
      <c r="J70" s="512">
        <v>0.25</v>
      </c>
      <c r="K70" s="730">
        <v>0</v>
      </c>
      <c r="L70" s="512">
        <v>0.25</v>
      </c>
      <c r="M70" s="730">
        <v>0</v>
      </c>
      <c r="N70" s="512">
        <v>0.5</v>
      </c>
      <c r="O70" s="730"/>
      <c r="P70" s="512">
        <f t="shared" si="10"/>
        <v>1</v>
      </c>
      <c r="Q70" s="730">
        <v>0</v>
      </c>
      <c r="R70" s="510" t="s">
        <v>1839</v>
      </c>
      <c r="S70" s="510" t="s">
        <v>1838</v>
      </c>
      <c r="T70" s="510" t="s">
        <v>1765</v>
      </c>
      <c r="U70" s="510" t="s">
        <v>2125</v>
      </c>
      <c r="V70" s="510" t="s">
        <v>1818</v>
      </c>
    </row>
    <row r="71" spans="1:22" s="352" customFormat="1" ht="114.75" customHeight="1" x14ac:dyDescent="0.25">
      <c r="A71" s="967"/>
      <c r="B71" s="968"/>
      <c r="C71" s="510" t="s">
        <v>1811</v>
      </c>
      <c r="D71" s="510" t="s">
        <v>1837</v>
      </c>
      <c r="E71" s="510" t="s">
        <v>1836</v>
      </c>
      <c r="F71" s="511" t="s">
        <v>1847</v>
      </c>
      <c r="G71" s="510" t="s">
        <v>1835</v>
      </c>
      <c r="H71" s="514">
        <v>0</v>
      </c>
      <c r="I71" s="730">
        <v>0</v>
      </c>
      <c r="J71" s="514">
        <v>8</v>
      </c>
      <c r="K71" s="730">
        <f>603000/2</f>
        <v>301500</v>
      </c>
      <c r="L71" s="514">
        <v>0</v>
      </c>
      <c r="M71" s="730">
        <v>0</v>
      </c>
      <c r="N71" s="514">
        <v>8</v>
      </c>
      <c r="O71" s="730">
        <f>603000/2</f>
        <v>301500</v>
      </c>
      <c r="P71" s="748">
        <f t="shared" si="10"/>
        <v>16</v>
      </c>
      <c r="Q71" s="730">
        <f t="shared" ref="Q71:Q80" si="11">I71+K71+M71+O71</f>
        <v>603000</v>
      </c>
      <c r="R71" s="510" t="s">
        <v>1834</v>
      </c>
      <c r="S71" s="510" t="s">
        <v>1833</v>
      </c>
      <c r="T71" s="510" t="s">
        <v>1832</v>
      </c>
      <c r="U71" s="510" t="s">
        <v>2125</v>
      </c>
      <c r="V71" s="510" t="s">
        <v>1818</v>
      </c>
    </row>
    <row r="72" spans="1:22" s="352" customFormat="1" ht="126.75" customHeight="1" x14ac:dyDescent="0.25">
      <c r="A72" s="967"/>
      <c r="B72" s="966" t="s">
        <v>1831</v>
      </c>
      <c r="C72" s="510" t="s">
        <v>1817</v>
      </c>
      <c r="D72" s="510" t="s">
        <v>1830</v>
      </c>
      <c r="E72" s="510" t="s">
        <v>2173</v>
      </c>
      <c r="F72" s="511" t="s">
        <v>1829</v>
      </c>
      <c r="G72" s="510" t="s">
        <v>1828</v>
      </c>
      <c r="H72" s="512">
        <v>0.15</v>
      </c>
      <c r="I72" s="730">
        <v>0</v>
      </c>
      <c r="J72" s="512">
        <v>0.35</v>
      </c>
      <c r="K72" s="730">
        <v>0</v>
      </c>
      <c r="L72" s="512">
        <v>0.35</v>
      </c>
      <c r="M72" s="730">
        <v>0</v>
      </c>
      <c r="N72" s="512">
        <v>0.15</v>
      </c>
      <c r="O72" s="730">
        <v>0</v>
      </c>
      <c r="P72" s="512">
        <f t="shared" si="10"/>
        <v>1</v>
      </c>
      <c r="Q72" s="730">
        <f t="shared" si="11"/>
        <v>0</v>
      </c>
      <c r="R72" s="510" t="s">
        <v>1827</v>
      </c>
      <c r="S72" s="510" t="s">
        <v>1826</v>
      </c>
      <c r="T72" s="510" t="s">
        <v>1806</v>
      </c>
      <c r="U72" s="510" t="s">
        <v>2125</v>
      </c>
      <c r="V72" s="510" t="s">
        <v>1818</v>
      </c>
    </row>
    <row r="73" spans="1:22" s="352" customFormat="1" ht="107.25" customHeight="1" x14ac:dyDescent="0.25">
      <c r="A73" s="967"/>
      <c r="B73" s="967"/>
      <c r="C73" s="510" t="s">
        <v>1817</v>
      </c>
      <c r="D73" s="510" t="s">
        <v>1825</v>
      </c>
      <c r="E73" s="510" t="s">
        <v>2174</v>
      </c>
      <c r="F73" s="511" t="s">
        <v>1824</v>
      </c>
      <c r="G73" s="510" t="s">
        <v>1823</v>
      </c>
      <c r="H73" s="512">
        <v>0.25</v>
      </c>
      <c r="I73" s="730">
        <v>0</v>
      </c>
      <c r="J73" s="512">
        <v>0.25</v>
      </c>
      <c r="K73" s="730">
        <v>0</v>
      </c>
      <c r="L73" s="512">
        <v>0.25</v>
      </c>
      <c r="M73" s="730">
        <v>0</v>
      </c>
      <c r="N73" s="512">
        <v>0.25</v>
      </c>
      <c r="O73" s="730">
        <v>0</v>
      </c>
      <c r="P73" s="512">
        <f t="shared" si="10"/>
        <v>1</v>
      </c>
      <c r="Q73" s="730">
        <f t="shared" si="11"/>
        <v>0</v>
      </c>
      <c r="R73" s="510" t="s">
        <v>1822</v>
      </c>
      <c r="S73" s="510" t="s">
        <v>1821</v>
      </c>
      <c r="T73" s="510" t="s">
        <v>1806</v>
      </c>
      <c r="U73" s="510" t="s">
        <v>2125</v>
      </c>
      <c r="V73" s="510"/>
    </row>
    <row r="74" spans="1:22" s="352" customFormat="1" ht="176.25" customHeight="1" x14ac:dyDescent="0.25">
      <c r="A74" s="967"/>
      <c r="B74" s="967"/>
      <c r="C74" s="510" t="s">
        <v>1817</v>
      </c>
      <c r="D74" s="510" t="s">
        <v>2208</v>
      </c>
      <c r="E74" s="510" t="s">
        <v>2209</v>
      </c>
      <c r="F74" s="511" t="s">
        <v>1819</v>
      </c>
      <c r="G74" s="510" t="s">
        <v>2210</v>
      </c>
      <c r="H74" s="512">
        <v>0</v>
      </c>
      <c r="I74" s="730">
        <v>0</v>
      </c>
      <c r="J74" s="512">
        <v>0.33300000000000002</v>
      </c>
      <c r="K74" s="730">
        <v>0</v>
      </c>
      <c r="L74" s="512">
        <v>0.33300000000000002</v>
      </c>
      <c r="M74" s="730">
        <v>0</v>
      </c>
      <c r="N74" s="512">
        <v>0.33300000000000002</v>
      </c>
      <c r="O74" s="730">
        <v>0</v>
      </c>
      <c r="P74" s="512">
        <f>H74+J74+L74+N74</f>
        <v>0.99900000000000011</v>
      </c>
      <c r="Q74" s="730">
        <f>I74+K74+M74+O74</f>
        <v>0</v>
      </c>
      <c r="R74" s="510" t="s">
        <v>2213</v>
      </c>
      <c r="S74" s="510" t="s">
        <v>2212</v>
      </c>
      <c r="T74" s="511" t="s">
        <v>1765</v>
      </c>
      <c r="U74" s="510" t="s">
        <v>2211</v>
      </c>
      <c r="V74" s="510"/>
    </row>
    <row r="75" spans="1:22" s="352" customFormat="1" ht="99.75" customHeight="1" x14ac:dyDescent="0.25">
      <c r="A75" s="961" t="s">
        <v>1472</v>
      </c>
      <c r="B75" s="747" t="s">
        <v>1816</v>
      </c>
      <c r="C75" s="504" t="s">
        <v>1809</v>
      </c>
      <c r="D75" s="504" t="s">
        <v>1596</v>
      </c>
      <c r="E75" s="504" t="s">
        <v>2175</v>
      </c>
      <c r="F75" s="505" t="s">
        <v>1815</v>
      </c>
      <c r="G75" s="504" t="s">
        <v>1814</v>
      </c>
      <c r="H75" s="506">
        <v>0</v>
      </c>
      <c r="I75" s="731">
        <v>0</v>
      </c>
      <c r="J75" s="506">
        <v>0.33300000000000002</v>
      </c>
      <c r="K75" s="731">
        <v>0</v>
      </c>
      <c r="L75" s="506">
        <v>0.33300000000000002</v>
      </c>
      <c r="M75" s="731">
        <v>0</v>
      </c>
      <c r="N75" s="506">
        <v>0.33300000000000002</v>
      </c>
      <c r="O75" s="731">
        <v>0</v>
      </c>
      <c r="P75" s="506">
        <f t="shared" si="10"/>
        <v>0.99900000000000011</v>
      </c>
      <c r="Q75" s="731">
        <f t="shared" si="11"/>
        <v>0</v>
      </c>
      <c r="R75" s="504" t="s">
        <v>1813</v>
      </c>
      <c r="S75" s="504" t="s">
        <v>1812</v>
      </c>
      <c r="T75" s="504" t="s">
        <v>1806</v>
      </c>
      <c r="U75" s="504" t="s">
        <v>2125</v>
      </c>
      <c r="V75" s="504"/>
    </row>
    <row r="76" spans="1:22" s="352" customFormat="1" ht="78.75" customHeight="1" x14ac:dyDescent="0.25">
      <c r="A76" s="969"/>
      <c r="B76" s="970" t="s">
        <v>1810</v>
      </c>
      <c r="C76" s="508" t="s">
        <v>1809</v>
      </c>
      <c r="D76" s="508" t="s">
        <v>1808</v>
      </c>
      <c r="E76" s="504" t="s">
        <v>2178</v>
      </c>
      <c r="F76" s="509" t="s">
        <v>1802</v>
      </c>
      <c r="G76" s="508" t="s">
        <v>2177</v>
      </c>
      <c r="H76" s="507">
        <v>0</v>
      </c>
      <c r="I76" s="731">
        <v>0</v>
      </c>
      <c r="J76" s="506">
        <v>0.33300000000000002</v>
      </c>
      <c r="K76" s="731">
        <v>0</v>
      </c>
      <c r="L76" s="506">
        <v>0.33300000000000002</v>
      </c>
      <c r="M76" s="731">
        <v>0</v>
      </c>
      <c r="N76" s="506">
        <v>0.33300000000000002</v>
      </c>
      <c r="O76" s="731">
        <v>0</v>
      </c>
      <c r="P76" s="506">
        <f t="shared" si="10"/>
        <v>0.99900000000000011</v>
      </c>
      <c r="Q76" s="731">
        <f t="shared" si="11"/>
        <v>0</v>
      </c>
      <c r="R76" s="508" t="s">
        <v>1807</v>
      </c>
      <c r="S76" s="509" t="s">
        <v>2176</v>
      </c>
      <c r="T76" s="508" t="s">
        <v>1806</v>
      </c>
      <c r="U76" s="508" t="s">
        <v>1772</v>
      </c>
      <c r="V76" s="504"/>
    </row>
    <row r="77" spans="1:22" s="352" customFormat="1" ht="91.5" customHeight="1" x14ac:dyDescent="0.25">
      <c r="A77" s="969"/>
      <c r="B77" s="970"/>
      <c r="C77" s="504" t="s">
        <v>1805</v>
      </c>
      <c r="D77" s="504" t="s">
        <v>1804</v>
      </c>
      <c r="E77" s="504" t="s">
        <v>1803</v>
      </c>
      <c r="F77" s="505" t="s">
        <v>2186</v>
      </c>
      <c r="G77" s="504" t="s">
        <v>1801</v>
      </c>
      <c r="H77" s="506">
        <v>0.25</v>
      </c>
      <c r="I77" s="731">
        <v>0</v>
      </c>
      <c r="J77" s="506">
        <v>0.25</v>
      </c>
      <c r="K77" s="731">
        <v>0</v>
      </c>
      <c r="L77" s="506">
        <v>0.25</v>
      </c>
      <c r="M77" s="731">
        <v>0</v>
      </c>
      <c r="N77" s="506">
        <v>0.25</v>
      </c>
      <c r="O77" s="731"/>
      <c r="P77" s="506">
        <f t="shared" si="10"/>
        <v>1</v>
      </c>
      <c r="Q77" s="731">
        <f t="shared" si="11"/>
        <v>0</v>
      </c>
      <c r="R77" s="504" t="s">
        <v>1800</v>
      </c>
      <c r="S77" s="504" t="s">
        <v>1799</v>
      </c>
      <c r="T77" s="504" t="s">
        <v>1798</v>
      </c>
      <c r="U77" s="504" t="s">
        <v>1772</v>
      </c>
      <c r="V77" s="504"/>
    </row>
    <row r="78" spans="1:22" s="352" customFormat="1" ht="106.5" customHeight="1" x14ac:dyDescent="0.25">
      <c r="A78" s="969"/>
      <c r="B78" s="961" t="s">
        <v>1797</v>
      </c>
      <c r="C78" s="957" t="s">
        <v>1796</v>
      </c>
      <c r="D78" s="955" t="s">
        <v>1795</v>
      </c>
      <c r="E78" s="955" t="s">
        <v>2127</v>
      </c>
      <c r="F78" s="955" t="s">
        <v>1794</v>
      </c>
      <c r="G78" s="957" t="s">
        <v>1793</v>
      </c>
      <c r="H78" s="959">
        <v>0.25</v>
      </c>
      <c r="I78" s="973">
        <v>0</v>
      </c>
      <c r="J78" s="959">
        <v>0.25</v>
      </c>
      <c r="K78" s="973">
        <v>0</v>
      </c>
      <c r="L78" s="959">
        <v>0.25</v>
      </c>
      <c r="M78" s="973">
        <v>0</v>
      </c>
      <c r="N78" s="959">
        <v>0.25</v>
      </c>
      <c r="O78" s="973">
        <v>0</v>
      </c>
      <c r="P78" s="959">
        <f t="shared" si="10"/>
        <v>1</v>
      </c>
      <c r="Q78" s="973">
        <f t="shared" si="11"/>
        <v>0</v>
      </c>
      <c r="R78" s="957" t="s">
        <v>1792</v>
      </c>
      <c r="S78" s="957" t="s">
        <v>1791</v>
      </c>
      <c r="T78" s="955" t="s">
        <v>1790</v>
      </c>
      <c r="U78" s="955" t="s">
        <v>1772</v>
      </c>
      <c r="V78" s="955"/>
    </row>
    <row r="79" spans="1:22" s="352" customFormat="1" ht="23.25" customHeight="1" x14ac:dyDescent="0.25">
      <c r="A79" s="969"/>
      <c r="B79" s="962"/>
      <c r="C79" s="958"/>
      <c r="D79" s="956"/>
      <c r="E79" s="956"/>
      <c r="F79" s="956"/>
      <c r="G79" s="958"/>
      <c r="H79" s="960"/>
      <c r="I79" s="974"/>
      <c r="J79" s="960"/>
      <c r="K79" s="974"/>
      <c r="L79" s="960"/>
      <c r="M79" s="974"/>
      <c r="N79" s="960"/>
      <c r="O79" s="974"/>
      <c r="P79" s="960"/>
      <c r="Q79" s="974"/>
      <c r="R79" s="958"/>
      <c r="S79" s="958"/>
      <c r="T79" s="956"/>
      <c r="U79" s="956"/>
      <c r="V79" s="956"/>
    </row>
    <row r="80" spans="1:22" s="352" customFormat="1" ht="217.5" customHeight="1" x14ac:dyDescent="0.25">
      <c r="A80" s="969"/>
      <c r="B80" s="971" t="s">
        <v>1789</v>
      </c>
      <c r="C80" s="504" t="s">
        <v>1783</v>
      </c>
      <c r="D80" s="751" t="s">
        <v>2267</v>
      </c>
      <c r="E80" s="750" t="s">
        <v>2268</v>
      </c>
      <c r="F80" s="750" t="s">
        <v>1788</v>
      </c>
      <c r="G80" s="751" t="s">
        <v>2270</v>
      </c>
      <c r="H80" s="752">
        <v>0.25</v>
      </c>
      <c r="I80" s="753">
        <v>0</v>
      </c>
      <c r="J80" s="752">
        <v>0.25</v>
      </c>
      <c r="K80" s="753">
        <v>0</v>
      </c>
      <c r="L80" s="752">
        <v>0.25</v>
      </c>
      <c r="M80" s="753">
        <v>0</v>
      </c>
      <c r="N80" s="752">
        <v>0.25</v>
      </c>
      <c r="O80" s="753">
        <v>0</v>
      </c>
      <c r="P80" s="752">
        <f t="shared" si="10"/>
        <v>1</v>
      </c>
      <c r="Q80" s="753">
        <f t="shared" si="11"/>
        <v>0</v>
      </c>
      <c r="R80" s="751" t="s">
        <v>2273</v>
      </c>
      <c r="S80" s="751" t="s">
        <v>2272</v>
      </c>
      <c r="T80" s="750" t="s">
        <v>1737</v>
      </c>
      <c r="U80" s="751" t="s">
        <v>2271</v>
      </c>
      <c r="V80" s="750" t="s">
        <v>1842</v>
      </c>
    </row>
    <row r="81" spans="1:147" s="449" customFormat="1" ht="127.5" customHeight="1" x14ac:dyDescent="0.25">
      <c r="A81" s="969"/>
      <c r="B81" s="972"/>
      <c r="C81" s="504" t="s">
        <v>1783</v>
      </c>
      <c r="D81" s="504" t="s">
        <v>1787</v>
      </c>
      <c r="E81" s="504" t="s">
        <v>2152</v>
      </c>
      <c r="F81" s="505" t="s">
        <v>2269</v>
      </c>
      <c r="G81" s="504" t="s">
        <v>1786</v>
      </c>
      <c r="H81" s="506">
        <v>0.25</v>
      </c>
      <c r="I81" s="731">
        <v>0</v>
      </c>
      <c r="J81" s="506">
        <v>0.25</v>
      </c>
      <c r="K81" s="731"/>
      <c r="L81" s="506">
        <v>0.25</v>
      </c>
      <c r="M81" s="731"/>
      <c r="N81" s="506">
        <v>0.25</v>
      </c>
      <c r="O81" s="731"/>
      <c r="P81" s="506">
        <f>H81+J81+L81+N81</f>
        <v>1</v>
      </c>
      <c r="Q81" s="731">
        <f>I81+K81+M81+O81</f>
        <v>0</v>
      </c>
      <c r="R81" s="504" t="s">
        <v>1785</v>
      </c>
      <c r="S81" s="504" t="s">
        <v>1784</v>
      </c>
      <c r="T81" s="504" t="s">
        <v>1737</v>
      </c>
      <c r="U81" s="504" t="s">
        <v>2207</v>
      </c>
      <c r="V81" s="504"/>
    </row>
    <row r="82" spans="1:147" ht="15.75" x14ac:dyDescent="0.25">
      <c r="A82" s="484"/>
      <c r="B82" s="483"/>
      <c r="C82" s="481"/>
      <c r="D82" s="481"/>
      <c r="E82" s="482" t="s">
        <v>1474</v>
      </c>
      <c r="F82" s="481"/>
      <c r="G82" s="480"/>
      <c r="H82" s="479">
        <f t="shared" ref="H82:Q82" si="12">SUM(H11:H81)</f>
        <v>99.249999999999986</v>
      </c>
      <c r="I82" s="479">
        <f t="shared" si="12"/>
        <v>8020000</v>
      </c>
      <c r="J82" s="479">
        <f t="shared" si="12"/>
        <v>98.248333333333335</v>
      </c>
      <c r="K82" s="479">
        <f t="shared" si="12"/>
        <v>5149625</v>
      </c>
      <c r="L82" s="479">
        <f t="shared" si="12"/>
        <v>91.148333333333326</v>
      </c>
      <c r="M82" s="479">
        <f t="shared" si="12"/>
        <v>52617571</v>
      </c>
      <c r="N82" s="479">
        <f t="shared" si="12"/>
        <v>1727.2983333333339</v>
      </c>
      <c r="O82" s="479">
        <f t="shared" si="12"/>
        <v>10879750</v>
      </c>
      <c r="P82" s="479">
        <f t="shared" si="12"/>
        <v>2015.9450000000002</v>
      </c>
      <c r="Q82" s="479">
        <f>SUM(Q11:Q81)</f>
        <v>76666946</v>
      </c>
      <c r="R82" s="478"/>
      <c r="S82" s="478"/>
      <c r="T82" s="478"/>
      <c r="U82" s="478"/>
      <c r="V82" s="478"/>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c r="AZ82" s="352"/>
      <c r="BA82" s="352"/>
      <c r="BB82" s="352"/>
      <c r="BC82" s="352"/>
      <c r="BD82" s="352"/>
      <c r="BE82" s="352"/>
      <c r="BF82" s="352"/>
      <c r="BG82" s="352"/>
      <c r="BH82" s="352"/>
      <c r="BI82" s="352"/>
      <c r="BJ82" s="352"/>
      <c r="BK82" s="352"/>
      <c r="BL82" s="352"/>
      <c r="BM82" s="352"/>
      <c r="BN82" s="352"/>
      <c r="BO82" s="352"/>
      <c r="BP82" s="352"/>
      <c r="BQ82" s="352"/>
      <c r="BR82" s="352"/>
      <c r="BS82" s="352"/>
      <c r="BT82" s="352"/>
      <c r="BU82" s="352"/>
      <c r="BV82" s="352"/>
      <c r="BW82" s="352"/>
      <c r="BX82" s="352"/>
      <c r="BY82" s="352"/>
      <c r="BZ82" s="352"/>
      <c r="CA82" s="352"/>
      <c r="CB82" s="352"/>
      <c r="CC82" s="352"/>
      <c r="CD82" s="352"/>
      <c r="CE82" s="352"/>
      <c r="CF82" s="352"/>
      <c r="CG82" s="352"/>
      <c r="CH82" s="352"/>
      <c r="CI82" s="352"/>
      <c r="CJ82" s="352"/>
      <c r="CK82" s="352"/>
      <c r="CL82" s="352"/>
      <c r="CM82" s="352"/>
      <c r="CN82" s="352"/>
      <c r="CO82" s="352"/>
      <c r="CP82" s="352"/>
      <c r="CQ82" s="352"/>
      <c r="CR82" s="352"/>
      <c r="CS82" s="352"/>
      <c r="CT82" s="352"/>
      <c r="CU82" s="352"/>
      <c r="CV82" s="352"/>
      <c r="CW82" s="352"/>
      <c r="CX82" s="352"/>
      <c r="CY82" s="352"/>
      <c r="CZ82" s="352"/>
      <c r="DA82" s="352"/>
      <c r="DB82" s="352"/>
      <c r="DC82" s="352"/>
      <c r="DD82" s="352"/>
      <c r="DE82" s="352"/>
      <c r="DF82" s="352"/>
      <c r="DG82" s="352"/>
      <c r="DH82" s="352"/>
      <c r="DI82" s="352"/>
      <c r="DJ82" s="352"/>
      <c r="DK82" s="352"/>
      <c r="DL82" s="352"/>
      <c r="DM82" s="352"/>
      <c r="DN82" s="352"/>
      <c r="DO82" s="352"/>
      <c r="DP82" s="352"/>
      <c r="DQ82" s="352"/>
      <c r="DR82" s="352"/>
      <c r="DS82" s="352"/>
      <c r="DT82" s="352"/>
      <c r="DU82" s="352"/>
      <c r="DV82" s="352"/>
      <c r="DW82" s="352"/>
      <c r="DX82" s="352"/>
      <c r="DY82" s="352"/>
      <c r="DZ82" s="352"/>
      <c r="EA82" s="352"/>
      <c r="EB82" s="352"/>
      <c r="EC82" s="352"/>
      <c r="ED82" s="352"/>
      <c r="EE82" s="352"/>
      <c r="EF82" s="352"/>
      <c r="EG82" s="352"/>
      <c r="EH82" s="352"/>
      <c r="EI82" s="352"/>
      <c r="EJ82" s="352"/>
      <c r="EK82" s="352"/>
      <c r="EL82" s="352"/>
      <c r="EM82" s="352"/>
      <c r="EN82" s="352"/>
      <c r="EO82" s="352"/>
      <c r="EP82" s="352"/>
      <c r="EQ82" s="352"/>
    </row>
    <row r="83" spans="1:147" x14ac:dyDescent="0.25">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c r="AZ83" s="352"/>
      <c r="BA83" s="352"/>
      <c r="BB83" s="352"/>
      <c r="BC83" s="352"/>
      <c r="BD83" s="352"/>
      <c r="BE83" s="352"/>
      <c r="BF83" s="352"/>
      <c r="BG83" s="352"/>
      <c r="BH83" s="352"/>
      <c r="BI83" s="352"/>
      <c r="BJ83" s="352"/>
      <c r="BK83" s="352"/>
      <c r="BL83" s="352"/>
      <c r="BM83" s="352"/>
      <c r="BN83" s="352"/>
      <c r="BO83" s="352"/>
      <c r="BP83" s="352"/>
      <c r="BQ83" s="352"/>
      <c r="BR83" s="352"/>
      <c r="BS83" s="352"/>
      <c r="BT83" s="352"/>
      <c r="BU83" s="352"/>
      <c r="BV83" s="352"/>
      <c r="BW83" s="352"/>
      <c r="BX83" s="352"/>
      <c r="BY83" s="352"/>
      <c r="BZ83" s="352"/>
      <c r="CA83" s="352"/>
      <c r="CB83" s="352"/>
      <c r="CC83" s="352"/>
      <c r="CD83" s="352"/>
      <c r="CE83" s="352"/>
      <c r="CF83" s="352"/>
      <c r="CG83" s="352"/>
      <c r="CH83" s="352"/>
      <c r="CI83" s="352"/>
      <c r="CJ83" s="352"/>
      <c r="CK83" s="352"/>
      <c r="CL83" s="352"/>
      <c r="CM83" s="352"/>
      <c r="CN83" s="352"/>
      <c r="CO83" s="352"/>
      <c r="CP83" s="352"/>
      <c r="CQ83" s="352"/>
      <c r="CR83" s="352"/>
      <c r="CS83" s="352"/>
      <c r="CT83" s="352"/>
      <c r="CU83" s="352"/>
      <c r="CV83" s="352"/>
      <c r="CW83" s="352"/>
      <c r="CX83" s="352"/>
      <c r="CY83" s="352"/>
      <c r="CZ83" s="352"/>
      <c r="DA83" s="352"/>
      <c r="DB83" s="352"/>
      <c r="DC83" s="352"/>
      <c r="DD83" s="352"/>
      <c r="DE83" s="352"/>
      <c r="DF83" s="352"/>
      <c r="DG83" s="352"/>
      <c r="DH83" s="352"/>
      <c r="DI83" s="352"/>
      <c r="DJ83" s="352"/>
      <c r="DK83" s="352"/>
      <c r="DL83" s="352"/>
      <c r="DM83" s="352"/>
      <c r="DN83" s="352"/>
      <c r="DO83" s="352"/>
      <c r="DP83" s="352"/>
      <c r="DQ83" s="352"/>
      <c r="DR83" s="352"/>
      <c r="DS83" s="352"/>
      <c r="DT83" s="352"/>
      <c r="DU83" s="352"/>
      <c r="DV83" s="352"/>
      <c r="DW83" s="352"/>
      <c r="DX83" s="352"/>
      <c r="DY83" s="352"/>
      <c r="DZ83" s="352"/>
      <c r="EA83" s="352"/>
      <c r="EB83" s="352"/>
      <c r="EC83" s="352"/>
      <c r="ED83" s="352"/>
      <c r="EE83" s="352"/>
      <c r="EF83" s="352"/>
      <c r="EG83" s="352"/>
      <c r="EH83" s="352"/>
      <c r="EI83" s="352"/>
      <c r="EJ83" s="352"/>
      <c r="EK83" s="352"/>
      <c r="EL83" s="352"/>
      <c r="EM83" s="352"/>
      <c r="EN83" s="352"/>
      <c r="EO83" s="352"/>
      <c r="EP83" s="352"/>
      <c r="EQ83" s="352"/>
    </row>
    <row r="84" spans="1:147" x14ac:dyDescent="0.25">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2"/>
      <c r="BI84" s="352"/>
      <c r="BJ84" s="352"/>
      <c r="BK84" s="352"/>
      <c r="BL84" s="352"/>
      <c r="BM84" s="352"/>
      <c r="BN84" s="352"/>
      <c r="BO84" s="352"/>
      <c r="BP84" s="352"/>
      <c r="BQ84" s="352"/>
      <c r="BR84" s="352"/>
      <c r="BS84" s="352"/>
      <c r="BT84" s="352"/>
      <c r="BU84" s="352"/>
      <c r="BV84" s="352"/>
      <c r="BW84" s="352"/>
      <c r="BX84" s="352"/>
      <c r="BY84" s="352"/>
      <c r="BZ84" s="352"/>
      <c r="CA84" s="352"/>
      <c r="CB84" s="352"/>
      <c r="CC84" s="352"/>
      <c r="CD84" s="352"/>
      <c r="CE84" s="352"/>
      <c r="CF84" s="352"/>
      <c r="CG84" s="352"/>
      <c r="CH84" s="352"/>
      <c r="CI84" s="352"/>
      <c r="CJ84" s="352"/>
      <c r="CK84" s="352"/>
      <c r="CL84" s="352"/>
      <c r="CM84" s="352"/>
      <c r="CN84" s="352"/>
      <c r="CO84" s="352"/>
      <c r="CP84" s="352"/>
      <c r="CQ84" s="352"/>
      <c r="CR84" s="352"/>
      <c r="CS84" s="352"/>
      <c r="CT84" s="352"/>
      <c r="CU84" s="352"/>
      <c r="CV84" s="352"/>
      <c r="CW84" s="352"/>
      <c r="CX84" s="352"/>
      <c r="CY84" s="352"/>
      <c r="CZ84" s="352"/>
      <c r="DA84" s="352"/>
      <c r="DB84" s="352"/>
      <c r="DC84" s="352"/>
      <c r="DD84" s="352"/>
      <c r="DE84" s="352"/>
      <c r="DF84" s="352"/>
      <c r="DG84" s="352"/>
      <c r="DH84" s="352"/>
      <c r="DI84" s="352"/>
      <c r="DJ84" s="352"/>
      <c r="DK84" s="352"/>
      <c r="DL84" s="352"/>
      <c r="DM84" s="352"/>
      <c r="DN84" s="352"/>
      <c r="DO84" s="352"/>
      <c r="DP84" s="352"/>
      <c r="DQ84" s="352"/>
      <c r="DR84" s="352"/>
      <c r="DS84" s="352"/>
      <c r="DT84" s="352"/>
      <c r="DU84" s="352"/>
      <c r="DV84" s="352"/>
      <c r="DW84" s="352"/>
      <c r="DX84" s="352"/>
      <c r="DY84" s="352"/>
      <c r="DZ84" s="352"/>
      <c r="EA84" s="352"/>
      <c r="EB84" s="352"/>
      <c r="EC84" s="352"/>
      <c r="ED84" s="352"/>
      <c r="EE84" s="352"/>
      <c r="EF84" s="352"/>
      <c r="EG84" s="352"/>
      <c r="EH84" s="352"/>
      <c r="EI84" s="352"/>
      <c r="EJ84" s="352"/>
      <c r="EK84" s="352"/>
      <c r="EL84" s="352"/>
      <c r="EM84" s="352"/>
      <c r="EN84" s="352"/>
      <c r="EO84" s="352"/>
      <c r="EP84" s="352"/>
      <c r="EQ84" s="352"/>
    </row>
    <row r="85" spans="1:147" x14ac:dyDescent="0.25">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c r="AZ85" s="352"/>
      <c r="BA85" s="352"/>
      <c r="BB85" s="352"/>
      <c r="BC85" s="352"/>
      <c r="BD85" s="352"/>
      <c r="BE85" s="352"/>
      <c r="BF85" s="352"/>
      <c r="BG85" s="352"/>
      <c r="BH85" s="352"/>
      <c r="BI85" s="352"/>
      <c r="BJ85" s="352"/>
      <c r="BK85" s="352"/>
      <c r="BL85" s="352"/>
      <c r="BM85" s="352"/>
      <c r="BN85" s="352"/>
      <c r="BO85" s="352"/>
      <c r="BP85" s="352"/>
      <c r="BQ85" s="352"/>
      <c r="BR85" s="352"/>
      <c r="BS85" s="352"/>
      <c r="BT85" s="352"/>
      <c r="BU85" s="352"/>
      <c r="BV85" s="352"/>
      <c r="BW85" s="352"/>
      <c r="BX85" s="352"/>
      <c r="BY85" s="352"/>
      <c r="BZ85" s="352"/>
      <c r="CA85" s="352"/>
      <c r="CB85" s="352"/>
      <c r="CC85" s="352"/>
      <c r="CD85" s="352"/>
      <c r="CE85" s="352"/>
      <c r="CF85" s="352"/>
      <c r="CG85" s="352"/>
      <c r="CH85" s="352"/>
      <c r="CI85" s="352"/>
      <c r="CJ85" s="352"/>
      <c r="CK85" s="352"/>
      <c r="CL85" s="352"/>
      <c r="CM85" s="352"/>
      <c r="CN85" s="352"/>
      <c r="CO85" s="352"/>
      <c r="CP85" s="352"/>
      <c r="CQ85" s="352"/>
      <c r="CR85" s="352"/>
      <c r="CS85" s="352"/>
      <c r="CT85" s="352"/>
      <c r="CU85" s="352"/>
      <c r="CV85" s="352"/>
      <c r="CW85" s="352"/>
      <c r="CX85" s="352"/>
      <c r="CY85" s="352"/>
      <c r="CZ85" s="352"/>
      <c r="DA85" s="352"/>
      <c r="DB85" s="352"/>
      <c r="DC85" s="352"/>
      <c r="DD85" s="352"/>
      <c r="DE85" s="352"/>
      <c r="DF85" s="352"/>
      <c r="DG85" s="352"/>
      <c r="DH85" s="352"/>
      <c r="DI85" s="352"/>
      <c r="DJ85" s="352"/>
      <c r="DK85" s="352"/>
      <c r="DL85" s="352"/>
      <c r="DM85" s="352"/>
      <c r="DN85" s="352"/>
      <c r="DO85" s="352"/>
      <c r="DP85" s="352"/>
      <c r="DQ85" s="352"/>
      <c r="DR85" s="352"/>
      <c r="DS85" s="352"/>
      <c r="DT85" s="352"/>
      <c r="DU85" s="352"/>
      <c r="DV85" s="352"/>
      <c r="DW85" s="352"/>
      <c r="DX85" s="352"/>
      <c r="DY85" s="352"/>
      <c r="DZ85" s="352"/>
      <c r="EA85" s="352"/>
      <c r="EB85" s="352"/>
      <c r="EC85" s="352"/>
      <c r="ED85" s="352"/>
      <c r="EE85" s="352"/>
      <c r="EF85" s="352"/>
      <c r="EG85" s="352"/>
      <c r="EH85" s="352"/>
      <c r="EI85" s="352"/>
      <c r="EJ85" s="352"/>
      <c r="EK85" s="352"/>
      <c r="EL85" s="352"/>
      <c r="EM85" s="352"/>
      <c r="EN85" s="352"/>
      <c r="EO85" s="352"/>
      <c r="EP85" s="352"/>
      <c r="EQ85" s="352"/>
    </row>
    <row r="86" spans="1:147" x14ac:dyDescent="0.25">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c r="AZ86" s="352"/>
      <c r="BA86" s="352"/>
      <c r="BB86" s="352"/>
      <c r="BC86" s="352"/>
      <c r="BD86" s="352"/>
      <c r="BE86" s="352"/>
      <c r="BF86" s="352"/>
      <c r="BG86" s="352"/>
      <c r="BH86" s="352"/>
      <c r="BI86" s="352"/>
      <c r="BJ86" s="352"/>
      <c r="BK86" s="352"/>
      <c r="BL86" s="352"/>
      <c r="BM86" s="352"/>
      <c r="BN86" s="352"/>
      <c r="BO86" s="352"/>
      <c r="BP86" s="352"/>
      <c r="BQ86" s="352"/>
      <c r="BR86" s="352"/>
      <c r="BS86" s="352"/>
      <c r="BT86" s="352"/>
      <c r="BU86" s="352"/>
      <c r="BV86" s="352"/>
      <c r="BW86" s="352"/>
      <c r="BX86" s="352"/>
      <c r="BY86" s="352"/>
      <c r="BZ86" s="352"/>
      <c r="CA86" s="352"/>
      <c r="CB86" s="352"/>
      <c r="CC86" s="352"/>
      <c r="CD86" s="352"/>
      <c r="CE86" s="352"/>
      <c r="CF86" s="352"/>
      <c r="CG86" s="352"/>
      <c r="CH86" s="352"/>
      <c r="CI86" s="352"/>
      <c r="CJ86" s="352"/>
      <c r="CK86" s="352"/>
      <c r="CL86" s="352"/>
      <c r="CM86" s="352"/>
      <c r="CN86" s="352"/>
      <c r="CO86" s="352"/>
      <c r="CP86" s="352"/>
      <c r="CQ86" s="352"/>
      <c r="CR86" s="352"/>
      <c r="CS86" s="352"/>
      <c r="CT86" s="352"/>
      <c r="CU86" s="352"/>
      <c r="CV86" s="352"/>
      <c r="CW86" s="352"/>
      <c r="CX86" s="352"/>
      <c r="CY86" s="352"/>
      <c r="CZ86" s="352"/>
      <c r="DA86" s="352"/>
      <c r="DB86" s="352"/>
      <c r="DC86" s="352"/>
      <c r="DD86" s="352"/>
      <c r="DE86" s="352"/>
      <c r="DF86" s="352"/>
      <c r="DG86" s="352"/>
      <c r="DH86" s="352"/>
      <c r="DI86" s="352"/>
      <c r="DJ86" s="352"/>
      <c r="DK86" s="352"/>
      <c r="DL86" s="352"/>
      <c r="DM86" s="352"/>
      <c r="DN86" s="352"/>
      <c r="DO86" s="352"/>
      <c r="DP86" s="352"/>
      <c r="DQ86" s="352"/>
      <c r="DR86" s="352"/>
      <c r="DS86" s="352"/>
      <c r="DT86" s="352"/>
      <c r="DU86" s="352"/>
      <c r="DV86" s="352"/>
      <c r="DW86" s="352"/>
      <c r="DX86" s="352"/>
      <c r="DY86" s="352"/>
      <c r="DZ86" s="352"/>
      <c r="EA86" s="352"/>
      <c r="EB86" s="352"/>
      <c r="EC86" s="352"/>
      <c r="ED86" s="352"/>
      <c r="EE86" s="352"/>
      <c r="EF86" s="352"/>
      <c r="EG86" s="352"/>
      <c r="EH86" s="352"/>
      <c r="EI86" s="352"/>
      <c r="EJ86" s="352"/>
      <c r="EK86" s="352"/>
      <c r="EL86" s="352"/>
      <c r="EM86" s="352"/>
      <c r="EN86" s="352"/>
      <c r="EO86" s="352"/>
      <c r="EP86" s="352"/>
      <c r="EQ86" s="352"/>
    </row>
    <row r="87" spans="1:147" x14ac:dyDescent="0.25">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c r="AZ87" s="352"/>
      <c r="BA87" s="352"/>
      <c r="BB87" s="352"/>
      <c r="BC87" s="352"/>
      <c r="BD87" s="352"/>
      <c r="BE87" s="352"/>
      <c r="BF87" s="352"/>
      <c r="BG87" s="352"/>
      <c r="BH87" s="352"/>
      <c r="BI87" s="352"/>
      <c r="BJ87" s="352"/>
      <c r="BK87" s="352"/>
      <c r="BL87" s="352"/>
      <c r="BM87" s="352"/>
      <c r="BN87" s="352"/>
      <c r="BO87" s="352"/>
      <c r="BP87" s="352"/>
      <c r="BQ87" s="352"/>
      <c r="BR87" s="352"/>
      <c r="BS87" s="352"/>
      <c r="BT87" s="352"/>
      <c r="BU87" s="352"/>
      <c r="BV87" s="352"/>
      <c r="BW87" s="352"/>
      <c r="BX87" s="352"/>
      <c r="BY87" s="352"/>
      <c r="BZ87" s="352"/>
      <c r="CA87" s="352"/>
      <c r="CB87" s="352"/>
      <c r="CC87" s="352"/>
      <c r="CD87" s="352"/>
      <c r="CE87" s="352"/>
      <c r="CF87" s="352"/>
      <c r="CG87" s="352"/>
      <c r="CH87" s="352"/>
      <c r="CI87" s="352"/>
      <c r="CJ87" s="352"/>
      <c r="CK87" s="352"/>
      <c r="CL87" s="352"/>
      <c r="CM87" s="352"/>
      <c r="CN87" s="352"/>
      <c r="CO87" s="352"/>
      <c r="CP87" s="352"/>
      <c r="CQ87" s="352"/>
      <c r="CR87" s="352"/>
      <c r="CS87" s="352"/>
      <c r="CT87" s="352"/>
      <c r="CU87" s="352"/>
      <c r="CV87" s="352"/>
      <c r="CW87" s="352"/>
      <c r="CX87" s="352"/>
      <c r="CY87" s="352"/>
      <c r="CZ87" s="352"/>
      <c r="DA87" s="352"/>
      <c r="DB87" s="352"/>
      <c r="DC87" s="352"/>
      <c r="DD87" s="352"/>
      <c r="DE87" s="352"/>
      <c r="DF87" s="352"/>
      <c r="DG87" s="352"/>
      <c r="DH87" s="352"/>
      <c r="DI87" s="352"/>
      <c r="DJ87" s="352"/>
      <c r="DK87" s="352"/>
      <c r="DL87" s="352"/>
      <c r="DM87" s="352"/>
      <c r="DN87" s="352"/>
      <c r="DO87" s="352"/>
      <c r="DP87" s="352"/>
      <c r="DQ87" s="352"/>
      <c r="DR87" s="352"/>
      <c r="DS87" s="352"/>
      <c r="DT87" s="352"/>
      <c r="DU87" s="352"/>
      <c r="DV87" s="352"/>
      <c r="DW87" s="352"/>
      <c r="DX87" s="352"/>
      <c r="DY87" s="352"/>
      <c r="DZ87" s="352"/>
      <c r="EA87" s="352"/>
      <c r="EB87" s="352"/>
      <c r="EC87" s="352"/>
      <c r="ED87" s="352"/>
      <c r="EE87" s="352"/>
      <c r="EF87" s="352"/>
      <c r="EG87" s="352"/>
      <c r="EH87" s="352"/>
      <c r="EI87" s="352"/>
      <c r="EJ87" s="352"/>
      <c r="EK87" s="352"/>
      <c r="EL87" s="352"/>
      <c r="EM87" s="352"/>
      <c r="EN87" s="352"/>
      <c r="EO87" s="352"/>
      <c r="EP87" s="352"/>
      <c r="EQ87" s="352"/>
    </row>
    <row r="88" spans="1:147" x14ac:dyDescent="0.25">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c r="AZ88" s="352"/>
      <c r="BA88" s="352"/>
      <c r="BB88" s="352"/>
      <c r="BC88" s="352"/>
      <c r="BD88" s="352"/>
      <c r="BE88" s="352"/>
      <c r="BF88" s="352"/>
      <c r="BG88" s="352"/>
      <c r="BH88" s="352"/>
      <c r="BI88" s="352"/>
      <c r="BJ88" s="352"/>
      <c r="BK88" s="352"/>
      <c r="BL88" s="352"/>
      <c r="BM88" s="352"/>
      <c r="BN88" s="352"/>
      <c r="BO88" s="352"/>
      <c r="BP88" s="352"/>
      <c r="BQ88" s="352"/>
      <c r="BR88" s="352"/>
      <c r="BS88" s="352"/>
      <c r="BT88" s="352"/>
      <c r="BU88" s="352"/>
      <c r="BV88" s="352"/>
      <c r="BW88" s="352"/>
      <c r="BX88" s="352"/>
      <c r="BY88" s="352"/>
      <c r="BZ88" s="352"/>
      <c r="CA88" s="352"/>
      <c r="CB88" s="352"/>
      <c r="CC88" s="352"/>
      <c r="CD88" s="352"/>
      <c r="CE88" s="352"/>
      <c r="CF88" s="352"/>
      <c r="CG88" s="352"/>
      <c r="CH88" s="352"/>
      <c r="CI88" s="352"/>
      <c r="CJ88" s="352"/>
      <c r="CK88" s="352"/>
      <c r="CL88" s="352"/>
      <c r="CM88" s="352"/>
      <c r="CN88" s="352"/>
      <c r="CO88" s="352"/>
      <c r="CP88" s="352"/>
      <c r="CQ88" s="352"/>
      <c r="CR88" s="352"/>
      <c r="CS88" s="352"/>
      <c r="CT88" s="352"/>
      <c r="CU88" s="352"/>
      <c r="CV88" s="352"/>
      <c r="CW88" s="352"/>
      <c r="CX88" s="352"/>
      <c r="CY88" s="352"/>
      <c r="CZ88" s="352"/>
      <c r="DA88" s="352"/>
      <c r="DB88" s="352"/>
      <c r="DC88" s="352"/>
      <c r="DD88" s="352"/>
      <c r="DE88" s="352"/>
      <c r="DF88" s="352"/>
      <c r="DG88" s="352"/>
      <c r="DH88" s="352"/>
      <c r="DI88" s="352"/>
      <c r="DJ88" s="352"/>
      <c r="DK88" s="352"/>
      <c r="DL88" s="352"/>
      <c r="DM88" s="352"/>
      <c r="DN88" s="352"/>
      <c r="DO88" s="352"/>
      <c r="DP88" s="352"/>
      <c r="DQ88" s="352"/>
      <c r="DR88" s="352"/>
      <c r="DS88" s="352"/>
      <c r="DT88" s="352"/>
      <c r="DU88" s="352"/>
      <c r="DV88" s="352"/>
      <c r="DW88" s="352"/>
      <c r="DX88" s="352"/>
      <c r="DY88" s="352"/>
      <c r="DZ88" s="352"/>
      <c r="EA88" s="352"/>
      <c r="EB88" s="352"/>
      <c r="EC88" s="352"/>
      <c r="ED88" s="352"/>
      <c r="EE88" s="352"/>
      <c r="EF88" s="352"/>
      <c r="EG88" s="352"/>
      <c r="EH88" s="352"/>
      <c r="EI88" s="352"/>
      <c r="EJ88" s="352"/>
      <c r="EK88" s="352"/>
      <c r="EL88" s="352"/>
      <c r="EM88" s="352"/>
      <c r="EN88" s="352"/>
      <c r="EO88" s="352"/>
      <c r="EP88" s="352"/>
      <c r="EQ88" s="352"/>
    </row>
    <row r="89" spans="1:147" x14ac:dyDescent="0.25">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c r="AZ89" s="352"/>
      <c r="BA89" s="352"/>
      <c r="BB89" s="352"/>
      <c r="BC89" s="352"/>
      <c r="BD89" s="352"/>
      <c r="BE89" s="352"/>
      <c r="BF89" s="352"/>
      <c r="BG89" s="352"/>
      <c r="BH89" s="352"/>
      <c r="BI89" s="352"/>
      <c r="BJ89" s="352"/>
      <c r="BK89" s="352"/>
      <c r="BL89" s="352"/>
      <c r="BM89" s="352"/>
      <c r="BN89" s="352"/>
      <c r="BO89" s="352"/>
      <c r="BP89" s="352"/>
      <c r="BQ89" s="352"/>
      <c r="BR89" s="352"/>
      <c r="BS89" s="352"/>
      <c r="BT89" s="352"/>
      <c r="BU89" s="352"/>
      <c r="BV89" s="352"/>
      <c r="BW89" s="352"/>
      <c r="BX89" s="352"/>
      <c r="BY89" s="352"/>
      <c r="BZ89" s="352"/>
      <c r="CA89" s="352"/>
      <c r="CB89" s="352"/>
      <c r="CC89" s="352"/>
      <c r="CD89" s="352"/>
      <c r="CE89" s="352"/>
      <c r="CF89" s="352"/>
      <c r="CG89" s="352"/>
      <c r="CH89" s="352"/>
      <c r="CI89" s="352"/>
      <c r="CJ89" s="352"/>
      <c r="CK89" s="352"/>
      <c r="CL89" s="352"/>
      <c r="CM89" s="352"/>
      <c r="CN89" s="352"/>
      <c r="CO89" s="352"/>
      <c r="CP89" s="352"/>
      <c r="CQ89" s="352"/>
      <c r="CR89" s="352"/>
      <c r="CS89" s="352"/>
      <c r="CT89" s="352"/>
      <c r="CU89" s="352"/>
      <c r="CV89" s="352"/>
      <c r="CW89" s="352"/>
      <c r="CX89" s="352"/>
      <c r="CY89" s="352"/>
      <c r="CZ89" s="352"/>
      <c r="DA89" s="352"/>
      <c r="DB89" s="352"/>
      <c r="DC89" s="352"/>
      <c r="DD89" s="352"/>
      <c r="DE89" s="352"/>
      <c r="DF89" s="352"/>
      <c r="DG89" s="352"/>
      <c r="DH89" s="352"/>
      <c r="DI89" s="352"/>
      <c r="DJ89" s="352"/>
      <c r="DK89" s="352"/>
      <c r="DL89" s="352"/>
      <c r="DM89" s="352"/>
      <c r="DN89" s="352"/>
      <c r="DO89" s="352"/>
      <c r="DP89" s="352"/>
      <c r="DQ89" s="352"/>
      <c r="DR89" s="352"/>
      <c r="DS89" s="352"/>
      <c r="DT89" s="352"/>
      <c r="DU89" s="352"/>
      <c r="DV89" s="352"/>
      <c r="DW89" s="352"/>
      <c r="DX89" s="352"/>
      <c r="DY89" s="352"/>
      <c r="DZ89" s="352"/>
      <c r="EA89" s="352"/>
      <c r="EB89" s="352"/>
      <c r="EC89" s="352"/>
      <c r="ED89" s="352"/>
      <c r="EE89" s="352"/>
      <c r="EF89" s="352"/>
      <c r="EG89" s="352"/>
      <c r="EH89" s="352"/>
      <c r="EI89" s="352"/>
      <c r="EJ89" s="352"/>
      <c r="EK89" s="352"/>
      <c r="EL89" s="352"/>
      <c r="EM89" s="352"/>
      <c r="EN89" s="352"/>
      <c r="EO89" s="352"/>
      <c r="EP89" s="352"/>
      <c r="EQ89" s="352"/>
    </row>
    <row r="90" spans="1:147" x14ac:dyDescent="0.25">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c r="AZ90" s="352"/>
      <c r="BA90" s="352"/>
      <c r="BB90" s="352"/>
      <c r="BC90" s="352"/>
      <c r="BD90" s="352"/>
      <c r="BE90" s="352"/>
      <c r="BF90" s="352"/>
      <c r="BG90" s="352"/>
      <c r="BH90" s="352"/>
      <c r="BI90" s="352"/>
      <c r="BJ90" s="352"/>
      <c r="BK90" s="352"/>
      <c r="BL90" s="352"/>
      <c r="BM90" s="352"/>
      <c r="BN90" s="352"/>
      <c r="BO90" s="352"/>
      <c r="BP90" s="352"/>
      <c r="BQ90" s="352"/>
      <c r="BR90" s="352"/>
      <c r="BS90" s="352"/>
      <c r="BT90" s="352"/>
      <c r="BU90" s="352"/>
      <c r="BV90" s="352"/>
      <c r="BW90" s="352"/>
      <c r="BX90" s="352"/>
      <c r="BY90" s="352"/>
      <c r="BZ90" s="352"/>
      <c r="CA90" s="352"/>
      <c r="CB90" s="352"/>
      <c r="CC90" s="352"/>
      <c r="CD90" s="352"/>
      <c r="CE90" s="352"/>
      <c r="CF90" s="352"/>
      <c r="CG90" s="352"/>
      <c r="CH90" s="352"/>
      <c r="CI90" s="352"/>
      <c r="CJ90" s="352"/>
      <c r="CK90" s="352"/>
      <c r="CL90" s="352"/>
      <c r="CM90" s="352"/>
      <c r="CN90" s="352"/>
      <c r="CO90" s="352"/>
      <c r="CP90" s="352"/>
      <c r="CQ90" s="352"/>
      <c r="CR90" s="352"/>
      <c r="CS90" s="352"/>
      <c r="CT90" s="352"/>
      <c r="CU90" s="352"/>
      <c r="CV90" s="352"/>
      <c r="CW90" s="352"/>
      <c r="CX90" s="352"/>
      <c r="CY90" s="352"/>
      <c r="CZ90" s="352"/>
      <c r="DA90" s="352"/>
      <c r="DB90" s="352"/>
      <c r="DC90" s="352"/>
      <c r="DD90" s="352"/>
      <c r="DE90" s="352"/>
      <c r="DF90" s="352"/>
      <c r="DG90" s="352"/>
      <c r="DH90" s="352"/>
      <c r="DI90" s="352"/>
      <c r="DJ90" s="352"/>
      <c r="DK90" s="352"/>
      <c r="DL90" s="352"/>
      <c r="DM90" s="352"/>
      <c r="DN90" s="352"/>
      <c r="DO90" s="352"/>
      <c r="DP90" s="352"/>
      <c r="DQ90" s="352"/>
      <c r="DR90" s="352"/>
      <c r="DS90" s="352"/>
      <c r="DT90" s="352"/>
      <c r="DU90" s="352"/>
      <c r="DV90" s="352"/>
      <c r="DW90" s="352"/>
      <c r="DX90" s="352"/>
      <c r="DY90" s="352"/>
      <c r="DZ90" s="352"/>
      <c r="EA90" s="352"/>
      <c r="EB90" s="352"/>
      <c r="EC90" s="352"/>
      <c r="ED90" s="352"/>
      <c r="EE90" s="352"/>
      <c r="EF90" s="352"/>
      <c r="EG90" s="352"/>
      <c r="EH90" s="352"/>
      <c r="EI90" s="352"/>
      <c r="EJ90" s="352"/>
      <c r="EK90" s="352"/>
      <c r="EL90" s="352"/>
      <c r="EM90" s="352"/>
      <c r="EN90" s="352"/>
      <c r="EO90" s="352"/>
      <c r="EP90" s="352"/>
      <c r="EQ90" s="352"/>
    </row>
    <row r="91" spans="1:147" x14ac:dyDescent="0.25">
      <c r="W91" s="352"/>
      <c r="X91" s="352"/>
      <c r="Y91" s="352"/>
      <c r="Z91" s="352"/>
      <c r="AA91" s="352"/>
      <c r="AB91" s="352"/>
      <c r="AC91" s="352"/>
      <c r="AD91" s="352"/>
      <c r="AE91" s="352"/>
      <c r="AF91" s="352"/>
      <c r="AG91" s="352"/>
      <c r="AH91" s="352"/>
      <c r="AI91" s="352"/>
      <c r="AJ91" s="352"/>
      <c r="AK91" s="352"/>
      <c r="AL91" s="352"/>
      <c r="AM91" s="352"/>
      <c r="AN91" s="352"/>
      <c r="AO91" s="352"/>
      <c r="AP91" s="352"/>
      <c r="AQ91" s="352"/>
      <c r="AR91" s="352"/>
      <c r="AS91" s="352"/>
      <c r="AT91" s="352"/>
      <c r="AU91" s="352"/>
      <c r="AV91" s="352"/>
      <c r="AW91" s="352"/>
      <c r="AX91" s="352"/>
      <c r="AY91" s="352"/>
      <c r="AZ91" s="352"/>
      <c r="BA91" s="352"/>
      <c r="BB91" s="352"/>
      <c r="BC91" s="352"/>
      <c r="BD91" s="352"/>
      <c r="BE91" s="352"/>
      <c r="BF91" s="352"/>
      <c r="BG91" s="352"/>
      <c r="BH91" s="352"/>
      <c r="BI91" s="352"/>
      <c r="BJ91" s="352"/>
      <c r="BK91" s="352"/>
      <c r="BL91" s="352"/>
      <c r="BM91" s="352"/>
      <c r="BN91" s="352"/>
      <c r="BO91" s="352"/>
      <c r="BP91" s="352"/>
      <c r="BQ91" s="352"/>
      <c r="BR91" s="352"/>
      <c r="BS91" s="352"/>
      <c r="BT91" s="352"/>
      <c r="BU91" s="352"/>
      <c r="BV91" s="352"/>
      <c r="BW91" s="352"/>
      <c r="BX91" s="352"/>
      <c r="BY91" s="352"/>
      <c r="BZ91" s="352"/>
      <c r="CA91" s="352"/>
      <c r="CB91" s="352"/>
      <c r="CC91" s="352"/>
      <c r="CD91" s="352"/>
      <c r="CE91" s="352"/>
      <c r="CF91" s="352"/>
      <c r="CG91" s="352"/>
      <c r="CH91" s="352"/>
      <c r="CI91" s="352"/>
      <c r="CJ91" s="352"/>
      <c r="CK91" s="352"/>
      <c r="CL91" s="352"/>
      <c r="CM91" s="352"/>
      <c r="CN91" s="352"/>
      <c r="CO91" s="352"/>
      <c r="CP91" s="352"/>
      <c r="CQ91" s="352"/>
      <c r="CR91" s="352"/>
      <c r="CS91" s="352"/>
      <c r="CT91" s="352"/>
      <c r="CU91" s="352"/>
      <c r="CV91" s="352"/>
      <c r="CW91" s="352"/>
      <c r="CX91" s="352"/>
      <c r="CY91" s="352"/>
      <c r="CZ91" s="352"/>
      <c r="DA91" s="352"/>
      <c r="DB91" s="352"/>
      <c r="DC91" s="352"/>
      <c r="DD91" s="352"/>
      <c r="DE91" s="352"/>
      <c r="DF91" s="352"/>
      <c r="DG91" s="352"/>
      <c r="DH91" s="352"/>
      <c r="DI91" s="352"/>
      <c r="DJ91" s="352"/>
      <c r="DK91" s="352"/>
      <c r="DL91" s="352"/>
      <c r="DM91" s="352"/>
      <c r="DN91" s="352"/>
      <c r="DO91" s="352"/>
      <c r="DP91" s="352"/>
      <c r="DQ91" s="352"/>
      <c r="DR91" s="352"/>
      <c r="DS91" s="352"/>
      <c r="DT91" s="352"/>
      <c r="DU91" s="352"/>
      <c r="DV91" s="352"/>
      <c r="DW91" s="352"/>
      <c r="DX91" s="352"/>
      <c r="DY91" s="352"/>
      <c r="DZ91" s="352"/>
      <c r="EA91" s="352"/>
      <c r="EB91" s="352"/>
      <c r="EC91" s="352"/>
      <c r="ED91" s="352"/>
      <c r="EE91" s="352"/>
      <c r="EF91" s="352"/>
      <c r="EG91" s="352"/>
      <c r="EH91" s="352"/>
      <c r="EI91" s="352"/>
      <c r="EJ91" s="352"/>
      <c r="EK91" s="352"/>
      <c r="EL91" s="352"/>
      <c r="EM91" s="352"/>
      <c r="EN91" s="352"/>
      <c r="EO91" s="352"/>
      <c r="EP91" s="352"/>
      <c r="EQ91" s="352"/>
    </row>
    <row r="92" spans="1:147" x14ac:dyDescent="0.25">
      <c r="W92" s="352"/>
      <c r="X92" s="352"/>
      <c r="Y92" s="352"/>
      <c r="Z92" s="352"/>
      <c r="AA92" s="352"/>
      <c r="AB92" s="352"/>
      <c r="AC92" s="352"/>
      <c r="AD92" s="352"/>
      <c r="AE92" s="352"/>
      <c r="AF92" s="352"/>
      <c r="AG92" s="352"/>
      <c r="AH92" s="352"/>
      <c r="AI92" s="352"/>
      <c r="AJ92" s="352"/>
      <c r="AK92" s="352"/>
      <c r="AL92" s="352"/>
      <c r="AM92" s="352"/>
      <c r="AN92" s="352"/>
      <c r="AO92" s="352"/>
      <c r="AP92" s="352"/>
      <c r="AQ92" s="352"/>
      <c r="AR92" s="352"/>
      <c r="AS92" s="352"/>
      <c r="AT92" s="352"/>
      <c r="AU92" s="352"/>
      <c r="AV92" s="352"/>
      <c r="AW92" s="352"/>
      <c r="AX92" s="352"/>
      <c r="AY92" s="352"/>
      <c r="AZ92" s="352"/>
      <c r="BA92" s="352"/>
      <c r="BB92" s="352"/>
      <c r="BC92" s="352"/>
      <c r="BD92" s="352"/>
      <c r="BE92" s="352"/>
      <c r="BF92" s="352"/>
      <c r="BG92" s="352"/>
      <c r="BH92" s="352"/>
      <c r="BI92" s="352"/>
      <c r="BJ92" s="352"/>
      <c r="BK92" s="352"/>
      <c r="BL92" s="352"/>
      <c r="BM92" s="352"/>
      <c r="BN92" s="352"/>
      <c r="BO92" s="352"/>
      <c r="BP92" s="352"/>
      <c r="BQ92" s="352"/>
      <c r="BR92" s="352"/>
      <c r="BS92" s="352"/>
      <c r="BT92" s="352"/>
      <c r="BU92" s="352"/>
      <c r="BV92" s="352"/>
      <c r="BW92" s="352"/>
      <c r="BX92" s="352"/>
      <c r="BY92" s="352"/>
      <c r="BZ92" s="352"/>
      <c r="CA92" s="352"/>
      <c r="CB92" s="352"/>
      <c r="CC92" s="352"/>
      <c r="CD92" s="352"/>
      <c r="CE92" s="352"/>
      <c r="CF92" s="352"/>
      <c r="CG92" s="352"/>
      <c r="CH92" s="352"/>
      <c r="CI92" s="352"/>
      <c r="CJ92" s="352"/>
      <c r="CK92" s="352"/>
      <c r="CL92" s="352"/>
      <c r="CM92" s="352"/>
      <c r="CN92" s="352"/>
      <c r="CO92" s="352"/>
      <c r="CP92" s="352"/>
      <c r="CQ92" s="352"/>
      <c r="CR92" s="352"/>
      <c r="CS92" s="352"/>
      <c r="CT92" s="352"/>
      <c r="CU92" s="352"/>
      <c r="CV92" s="352"/>
      <c r="CW92" s="352"/>
      <c r="CX92" s="352"/>
      <c r="CY92" s="352"/>
      <c r="CZ92" s="352"/>
      <c r="DA92" s="352"/>
      <c r="DB92" s="352"/>
      <c r="DC92" s="352"/>
      <c r="DD92" s="352"/>
      <c r="DE92" s="352"/>
      <c r="DF92" s="352"/>
      <c r="DG92" s="352"/>
      <c r="DH92" s="352"/>
      <c r="DI92" s="352"/>
      <c r="DJ92" s="352"/>
      <c r="DK92" s="352"/>
      <c r="DL92" s="352"/>
      <c r="DM92" s="352"/>
      <c r="DN92" s="352"/>
      <c r="DO92" s="352"/>
      <c r="DP92" s="352"/>
      <c r="DQ92" s="352"/>
      <c r="DR92" s="352"/>
      <c r="DS92" s="352"/>
      <c r="DT92" s="352"/>
      <c r="DU92" s="352"/>
      <c r="DV92" s="352"/>
      <c r="DW92" s="352"/>
      <c r="DX92" s="352"/>
      <c r="DY92" s="352"/>
      <c r="DZ92" s="352"/>
      <c r="EA92" s="352"/>
      <c r="EB92" s="352"/>
      <c r="EC92" s="352"/>
      <c r="ED92" s="352"/>
      <c r="EE92" s="352"/>
      <c r="EF92" s="352"/>
      <c r="EG92" s="352"/>
      <c r="EH92" s="352"/>
      <c r="EI92" s="352"/>
      <c r="EJ92" s="352"/>
      <c r="EK92" s="352"/>
      <c r="EL92" s="352"/>
      <c r="EM92" s="352"/>
      <c r="EN92" s="352"/>
      <c r="EO92" s="352"/>
      <c r="EP92" s="352"/>
      <c r="EQ92" s="352"/>
    </row>
    <row r="93" spans="1:147" x14ac:dyDescent="0.25">
      <c r="W93" s="352"/>
      <c r="X93" s="352"/>
      <c r="Y93" s="352"/>
      <c r="Z93" s="352"/>
      <c r="AA93" s="352"/>
      <c r="AB93" s="352"/>
      <c r="AC93" s="352"/>
      <c r="AD93" s="352"/>
      <c r="AE93" s="352"/>
      <c r="AF93" s="352"/>
      <c r="AG93" s="352"/>
      <c r="AH93" s="352"/>
      <c r="AI93" s="352"/>
      <c r="AJ93" s="352"/>
      <c r="AK93" s="352"/>
      <c r="AL93" s="352"/>
      <c r="AM93" s="352"/>
      <c r="AN93" s="352"/>
      <c r="AO93" s="352"/>
      <c r="AP93" s="352"/>
      <c r="AQ93" s="352"/>
      <c r="AR93" s="352"/>
      <c r="AS93" s="352"/>
      <c r="AT93" s="352"/>
      <c r="AU93" s="352"/>
      <c r="AV93" s="352"/>
      <c r="AW93" s="352"/>
      <c r="AX93" s="352"/>
      <c r="AY93" s="352"/>
      <c r="AZ93" s="352"/>
      <c r="BA93" s="352"/>
      <c r="BB93" s="352"/>
      <c r="BC93" s="352"/>
      <c r="BD93" s="352"/>
      <c r="BE93" s="352"/>
      <c r="BF93" s="352"/>
      <c r="BG93" s="352"/>
      <c r="BH93" s="352"/>
      <c r="BI93" s="352"/>
      <c r="BJ93" s="352"/>
      <c r="BK93" s="352"/>
      <c r="BL93" s="352"/>
      <c r="BM93" s="352"/>
      <c r="BN93" s="352"/>
      <c r="BO93" s="352"/>
      <c r="BP93" s="352"/>
      <c r="BQ93" s="352"/>
      <c r="BR93" s="352"/>
      <c r="BS93" s="352"/>
      <c r="BT93" s="352"/>
      <c r="BU93" s="352"/>
      <c r="BV93" s="352"/>
      <c r="BW93" s="352"/>
      <c r="BX93" s="352"/>
      <c r="BY93" s="352"/>
      <c r="BZ93" s="352"/>
      <c r="CA93" s="352"/>
      <c r="CB93" s="352"/>
      <c r="CC93" s="352"/>
      <c r="CD93" s="352"/>
      <c r="CE93" s="352"/>
      <c r="CF93" s="352"/>
      <c r="CG93" s="352"/>
      <c r="CH93" s="352"/>
      <c r="CI93" s="352"/>
      <c r="CJ93" s="352"/>
      <c r="CK93" s="352"/>
      <c r="CL93" s="352"/>
      <c r="CM93" s="352"/>
      <c r="CN93" s="352"/>
      <c r="CO93" s="352"/>
      <c r="CP93" s="352"/>
      <c r="CQ93" s="352"/>
      <c r="CR93" s="352"/>
      <c r="CS93" s="352"/>
      <c r="CT93" s="352"/>
      <c r="CU93" s="352"/>
      <c r="CV93" s="352"/>
      <c r="CW93" s="352"/>
      <c r="CX93" s="352"/>
      <c r="CY93" s="352"/>
      <c r="CZ93" s="352"/>
      <c r="DA93" s="352"/>
      <c r="DB93" s="352"/>
      <c r="DC93" s="352"/>
      <c r="DD93" s="352"/>
      <c r="DE93" s="352"/>
      <c r="DF93" s="352"/>
      <c r="DG93" s="352"/>
      <c r="DH93" s="352"/>
      <c r="DI93" s="352"/>
      <c r="DJ93" s="352"/>
      <c r="DK93" s="352"/>
      <c r="DL93" s="352"/>
      <c r="DM93" s="352"/>
      <c r="DN93" s="352"/>
      <c r="DO93" s="352"/>
      <c r="DP93" s="352"/>
      <c r="DQ93" s="352"/>
      <c r="DR93" s="352"/>
      <c r="DS93" s="352"/>
      <c r="DT93" s="352"/>
      <c r="DU93" s="352"/>
      <c r="DV93" s="352"/>
      <c r="DW93" s="352"/>
      <c r="DX93" s="352"/>
      <c r="DY93" s="352"/>
      <c r="DZ93" s="352"/>
      <c r="EA93" s="352"/>
      <c r="EB93" s="352"/>
      <c r="EC93" s="352"/>
      <c r="ED93" s="352"/>
      <c r="EE93" s="352"/>
      <c r="EF93" s="352"/>
      <c r="EG93" s="352"/>
      <c r="EH93" s="352"/>
      <c r="EI93" s="352"/>
      <c r="EJ93" s="352"/>
      <c r="EK93" s="352"/>
      <c r="EL93" s="352"/>
      <c r="EM93" s="352"/>
      <c r="EN93" s="352"/>
      <c r="EO93" s="352"/>
      <c r="EP93" s="352"/>
      <c r="EQ93" s="352"/>
    </row>
    <row r="94" spans="1:147" x14ac:dyDescent="0.25">
      <c r="W94" s="352"/>
      <c r="X94" s="352"/>
      <c r="Y94" s="352"/>
      <c r="Z94" s="352"/>
      <c r="AA94" s="352"/>
      <c r="AB94" s="352"/>
      <c r="AC94" s="352"/>
      <c r="AD94" s="352"/>
      <c r="AE94" s="352"/>
      <c r="AF94" s="352"/>
      <c r="AG94" s="352"/>
      <c r="AH94" s="352"/>
      <c r="AI94" s="352"/>
      <c r="AJ94" s="352"/>
      <c r="AK94" s="352"/>
      <c r="AL94" s="352"/>
      <c r="AM94" s="352"/>
      <c r="AN94" s="352"/>
      <c r="AO94" s="352"/>
      <c r="AP94" s="352"/>
      <c r="AQ94" s="352"/>
      <c r="AR94" s="352"/>
      <c r="AS94" s="352"/>
      <c r="AT94" s="352"/>
      <c r="AU94" s="352"/>
      <c r="AV94" s="352"/>
      <c r="AW94" s="352"/>
      <c r="AX94" s="352"/>
      <c r="AY94" s="352"/>
      <c r="AZ94" s="352"/>
      <c r="BA94" s="352"/>
      <c r="BB94" s="352"/>
      <c r="BC94" s="352"/>
      <c r="BD94" s="352"/>
      <c r="BE94" s="352"/>
      <c r="BF94" s="352"/>
      <c r="BG94" s="352"/>
      <c r="BH94" s="352"/>
      <c r="BI94" s="352"/>
      <c r="BJ94" s="352"/>
      <c r="BK94" s="352"/>
      <c r="BL94" s="352"/>
      <c r="BM94" s="352"/>
      <c r="BN94" s="352"/>
      <c r="BO94" s="352"/>
      <c r="BP94" s="352"/>
      <c r="BQ94" s="352"/>
      <c r="BR94" s="352"/>
      <c r="BS94" s="352"/>
      <c r="BT94" s="352"/>
      <c r="BU94" s="352"/>
      <c r="BV94" s="352"/>
      <c r="BW94" s="352"/>
      <c r="BX94" s="352"/>
      <c r="BY94" s="352"/>
      <c r="BZ94" s="352"/>
      <c r="CA94" s="352"/>
      <c r="CB94" s="352"/>
      <c r="CC94" s="352"/>
      <c r="CD94" s="352"/>
      <c r="CE94" s="352"/>
      <c r="CF94" s="352"/>
      <c r="CG94" s="352"/>
      <c r="CH94" s="352"/>
      <c r="CI94" s="352"/>
      <c r="CJ94" s="352"/>
      <c r="CK94" s="352"/>
      <c r="CL94" s="352"/>
      <c r="CM94" s="352"/>
      <c r="CN94" s="352"/>
      <c r="CO94" s="352"/>
      <c r="CP94" s="352"/>
      <c r="CQ94" s="352"/>
      <c r="CR94" s="352"/>
      <c r="CS94" s="352"/>
      <c r="CT94" s="352"/>
      <c r="CU94" s="352"/>
      <c r="CV94" s="352"/>
      <c r="CW94" s="352"/>
      <c r="CX94" s="352"/>
      <c r="CY94" s="352"/>
      <c r="CZ94" s="352"/>
      <c r="DA94" s="352"/>
      <c r="DB94" s="352"/>
      <c r="DC94" s="352"/>
      <c r="DD94" s="352"/>
      <c r="DE94" s="352"/>
      <c r="DF94" s="352"/>
      <c r="DG94" s="352"/>
      <c r="DH94" s="352"/>
      <c r="DI94" s="352"/>
      <c r="DJ94" s="352"/>
      <c r="DK94" s="352"/>
      <c r="DL94" s="352"/>
      <c r="DM94" s="352"/>
      <c r="DN94" s="352"/>
      <c r="DO94" s="352"/>
      <c r="DP94" s="352"/>
      <c r="DQ94" s="352"/>
      <c r="DR94" s="352"/>
      <c r="DS94" s="352"/>
      <c r="DT94" s="352"/>
      <c r="DU94" s="352"/>
      <c r="DV94" s="352"/>
      <c r="DW94" s="352"/>
      <c r="DX94" s="352"/>
      <c r="DY94" s="352"/>
      <c r="DZ94" s="352"/>
      <c r="EA94" s="352"/>
      <c r="EB94" s="352"/>
      <c r="EC94" s="352"/>
      <c r="ED94" s="352"/>
      <c r="EE94" s="352"/>
      <c r="EF94" s="352"/>
      <c r="EG94" s="352"/>
      <c r="EH94" s="352"/>
      <c r="EI94" s="352"/>
      <c r="EJ94" s="352"/>
      <c r="EK94" s="352"/>
      <c r="EL94" s="352"/>
      <c r="EM94" s="352"/>
      <c r="EN94" s="352"/>
      <c r="EO94" s="352"/>
      <c r="EP94" s="352"/>
      <c r="EQ94" s="352"/>
    </row>
    <row r="95" spans="1:147" x14ac:dyDescent="0.25">
      <c r="W95" s="352"/>
      <c r="X95" s="352"/>
      <c r="Y95" s="352"/>
      <c r="Z95" s="352"/>
      <c r="AA95" s="352"/>
      <c r="AB95" s="352"/>
      <c r="AC95" s="352"/>
      <c r="AD95" s="352"/>
      <c r="AE95" s="352"/>
      <c r="AF95" s="352"/>
      <c r="AG95" s="352"/>
      <c r="AH95" s="352"/>
      <c r="AI95" s="352"/>
      <c r="AJ95" s="352"/>
      <c r="AK95" s="352"/>
      <c r="AL95" s="352"/>
      <c r="AM95" s="352"/>
      <c r="AN95" s="352"/>
      <c r="AO95" s="352"/>
      <c r="AP95" s="352"/>
      <c r="AQ95" s="352"/>
      <c r="AR95" s="352"/>
      <c r="AS95" s="352"/>
      <c r="AT95" s="352"/>
      <c r="AU95" s="352"/>
      <c r="AV95" s="352"/>
      <c r="AW95" s="352"/>
      <c r="AX95" s="352"/>
      <c r="AY95" s="352"/>
      <c r="AZ95" s="352"/>
      <c r="BA95" s="352"/>
      <c r="BB95" s="352"/>
      <c r="BC95" s="352"/>
      <c r="BD95" s="352"/>
      <c r="BE95" s="352"/>
      <c r="BF95" s="352"/>
      <c r="BG95" s="352"/>
      <c r="BH95" s="352"/>
      <c r="BI95" s="352"/>
      <c r="BJ95" s="352"/>
      <c r="BK95" s="352"/>
      <c r="BL95" s="352"/>
      <c r="BM95" s="352"/>
      <c r="BN95" s="352"/>
      <c r="BO95" s="352"/>
      <c r="BP95" s="352"/>
      <c r="BQ95" s="352"/>
      <c r="BR95" s="352"/>
      <c r="BS95" s="352"/>
      <c r="BT95" s="352"/>
      <c r="BU95" s="352"/>
      <c r="BV95" s="352"/>
      <c r="BW95" s="352"/>
      <c r="BX95" s="352"/>
      <c r="BY95" s="352"/>
      <c r="BZ95" s="352"/>
      <c r="CA95" s="352"/>
      <c r="CB95" s="352"/>
      <c r="CC95" s="352"/>
      <c r="CD95" s="352"/>
      <c r="CE95" s="352"/>
      <c r="CF95" s="352"/>
      <c r="CG95" s="352"/>
      <c r="CH95" s="352"/>
      <c r="CI95" s="352"/>
      <c r="CJ95" s="352"/>
      <c r="CK95" s="352"/>
      <c r="CL95" s="352"/>
      <c r="CM95" s="352"/>
      <c r="CN95" s="352"/>
      <c r="CO95" s="352"/>
      <c r="CP95" s="352"/>
      <c r="CQ95" s="352"/>
      <c r="CR95" s="352"/>
      <c r="CS95" s="352"/>
      <c r="CT95" s="352"/>
      <c r="CU95" s="352"/>
      <c r="CV95" s="352"/>
      <c r="CW95" s="352"/>
      <c r="CX95" s="352"/>
      <c r="CY95" s="352"/>
      <c r="CZ95" s="352"/>
      <c r="DA95" s="352"/>
      <c r="DB95" s="352"/>
      <c r="DC95" s="352"/>
      <c r="DD95" s="352"/>
      <c r="DE95" s="352"/>
      <c r="DF95" s="352"/>
      <c r="DG95" s="352"/>
      <c r="DH95" s="352"/>
      <c r="DI95" s="352"/>
      <c r="DJ95" s="352"/>
      <c r="DK95" s="352"/>
      <c r="DL95" s="352"/>
      <c r="DM95" s="352"/>
      <c r="DN95" s="352"/>
      <c r="DO95" s="352"/>
      <c r="DP95" s="352"/>
      <c r="DQ95" s="352"/>
      <c r="DR95" s="352"/>
      <c r="DS95" s="352"/>
      <c r="DT95" s="352"/>
      <c r="DU95" s="352"/>
      <c r="DV95" s="352"/>
      <c r="DW95" s="352"/>
      <c r="DX95" s="352"/>
      <c r="DY95" s="352"/>
      <c r="DZ95" s="352"/>
      <c r="EA95" s="352"/>
      <c r="EB95" s="352"/>
      <c r="EC95" s="352"/>
      <c r="ED95" s="352"/>
      <c r="EE95" s="352"/>
      <c r="EF95" s="352"/>
      <c r="EG95" s="352"/>
      <c r="EH95" s="352"/>
      <c r="EI95" s="352"/>
      <c r="EJ95" s="352"/>
      <c r="EK95" s="352"/>
      <c r="EL95" s="352"/>
      <c r="EM95" s="352"/>
      <c r="EN95" s="352"/>
      <c r="EO95" s="352"/>
      <c r="EP95" s="352"/>
      <c r="EQ95" s="352"/>
    </row>
    <row r="96" spans="1:147" x14ac:dyDescent="0.25">
      <c r="W96" s="352"/>
      <c r="X96" s="352"/>
      <c r="Y96" s="352"/>
      <c r="Z96" s="352"/>
      <c r="AA96" s="352"/>
      <c r="AB96" s="352"/>
      <c r="AC96" s="352"/>
      <c r="AD96" s="352"/>
      <c r="AE96" s="352"/>
      <c r="AF96" s="352"/>
      <c r="AG96" s="352"/>
      <c r="AH96" s="352"/>
      <c r="AI96" s="352"/>
      <c r="AJ96" s="352"/>
      <c r="AK96" s="352"/>
      <c r="AL96" s="352"/>
      <c r="AM96" s="352"/>
      <c r="AN96" s="352"/>
      <c r="AO96" s="352"/>
      <c r="AP96" s="352"/>
      <c r="AQ96" s="352"/>
      <c r="AR96" s="352"/>
      <c r="AS96" s="352"/>
      <c r="AT96" s="352"/>
      <c r="AU96" s="352"/>
      <c r="AV96" s="352"/>
      <c r="AW96" s="352"/>
      <c r="AX96" s="352"/>
      <c r="AY96" s="352"/>
      <c r="AZ96" s="352"/>
      <c r="BA96" s="352"/>
      <c r="BB96" s="352"/>
      <c r="BC96" s="352"/>
      <c r="BD96" s="352"/>
      <c r="BE96" s="352"/>
      <c r="BF96" s="352"/>
      <c r="BG96" s="352"/>
      <c r="BH96" s="352"/>
      <c r="BI96" s="352"/>
      <c r="BJ96" s="352"/>
      <c r="BK96" s="352"/>
      <c r="BL96" s="352"/>
      <c r="BM96" s="352"/>
      <c r="BN96" s="352"/>
      <c r="BO96" s="352"/>
      <c r="BP96" s="352"/>
      <c r="BQ96" s="352"/>
      <c r="BR96" s="352"/>
      <c r="BS96" s="352"/>
      <c r="BT96" s="352"/>
      <c r="BU96" s="352"/>
      <c r="BV96" s="352"/>
      <c r="BW96" s="352"/>
      <c r="BX96" s="352"/>
      <c r="BY96" s="352"/>
      <c r="BZ96" s="352"/>
      <c r="CA96" s="352"/>
      <c r="CB96" s="352"/>
      <c r="CC96" s="352"/>
      <c r="CD96" s="352"/>
      <c r="CE96" s="352"/>
      <c r="CF96" s="352"/>
      <c r="CG96" s="352"/>
      <c r="CH96" s="352"/>
      <c r="CI96" s="352"/>
      <c r="CJ96" s="352"/>
      <c r="CK96" s="352"/>
      <c r="CL96" s="352"/>
      <c r="CM96" s="352"/>
      <c r="CN96" s="352"/>
      <c r="CO96" s="352"/>
      <c r="CP96" s="352"/>
      <c r="CQ96" s="352"/>
      <c r="CR96" s="352"/>
      <c r="CS96" s="352"/>
      <c r="CT96" s="352"/>
      <c r="CU96" s="352"/>
      <c r="CV96" s="352"/>
      <c r="CW96" s="352"/>
      <c r="CX96" s="352"/>
      <c r="CY96" s="352"/>
      <c r="CZ96" s="352"/>
      <c r="DA96" s="352"/>
      <c r="DB96" s="352"/>
      <c r="DC96" s="352"/>
      <c r="DD96" s="352"/>
      <c r="DE96" s="352"/>
      <c r="DF96" s="352"/>
      <c r="DG96" s="352"/>
      <c r="DH96" s="352"/>
      <c r="DI96" s="352"/>
      <c r="DJ96" s="352"/>
      <c r="DK96" s="352"/>
      <c r="DL96" s="352"/>
      <c r="DM96" s="352"/>
      <c r="DN96" s="352"/>
      <c r="DO96" s="352"/>
      <c r="DP96" s="352"/>
      <c r="DQ96" s="352"/>
      <c r="DR96" s="352"/>
      <c r="DS96" s="352"/>
      <c r="DT96" s="352"/>
      <c r="DU96" s="352"/>
      <c r="DV96" s="352"/>
      <c r="DW96" s="352"/>
      <c r="DX96" s="352"/>
      <c r="DY96" s="352"/>
      <c r="DZ96" s="352"/>
      <c r="EA96" s="352"/>
      <c r="EB96" s="352"/>
      <c r="EC96" s="352"/>
      <c r="ED96" s="352"/>
      <c r="EE96" s="352"/>
      <c r="EF96" s="352"/>
      <c r="EG96" s="352"/>
      <c r="EH96" s="352"/>
      <c r="EI96" s="352"/>
      <c r="EJ96" s="352"/>
      <c r="EK96" s="352"/>
      <c r="EL96" s="352"/>
      <c r="EM96" s="352"/>
      <c r="EN96" s="352"/>
      <c r="EO96" s="352"/>
      <c r="EP96" s="352"/>
      <c r="EQ96" s="352"/>
    </row>
    <row r="97" spans="23:147" x14ac:dyDescent="0.25">
      <c r="W97" s="352"/>
      <c r="X97" s="352"/>
      <c r="Y97" s="352"/>
      <c r="Z97" s="352"/>
      <c r="AA97" s="352"/>
      <c r="AB97" s="352"/>
      <c r="AC97" s="352"/>
      <c r="AD97" s="352"/>
      <c r="AE97" s="352"/>
      <c r="AF97" s="352"/>
      <c r="AG97" s="352"/>
      <c r="AH97" s="352"/>
      <c r="AI97" s="352"/>
      <c r="AJ97" s="352"/>
      <c r="AK97" s="352"/>
      <c r="AL97" s="352"/>
      <c r="AM97" s="352"/>
      <c r="AN97" s="352"/>
      <c r="AO97" s="352"/>
      <c r="AP97" s="352"/>
      <c r="AQ97" s="352"/>
      <c r="AR97" s="352"/>
      <c r="AS97" s="352"/>
      <c r="AT97" s="352"/>
      <c r="AU97" s="352"/>
      <c r="AV97" s="352"/>
      <c r="AW97" s="352"/>
      <c r="AX97" s="352"/>
      <c r="AY97" s="352"/>
      <c r="AZ97" s="352"/>
      <c r="BA97" s="352"/>
      <c r="BB97" s="352"/>
      <c r="BC97" s="352"/>
      <c r="BD97" s="352"/>
      <c r="BE97" s="352"/>
      <c r="BF97" s="352"/>
      <c r="BG97" s="352"/>
      <c r="BH97" s="352"/>
      <c r="BI97" s="352"/>
      <c r="BJ97" s="352"/>
      <c r="BK97" s="352"/>
      <c r="BL97" s="352"/>
      <c r="BM97" s="352"/>
      <c r="BN97" s="352"/>
      <c r="BO97" s="352"/>
      <c r="BP97" s="352"/>
      <c r="BQ97" s="352"/>
      <c r="BR97" s="352"/>
      <c r="BS97" s="352"/>
      <c r="BT97" s="352"/>
      <c r="BU97" s="352"/>
      <c r="BV97" s="352"/>
      <c r="BW97" s="352"/>
      <c r="BX97" s="352"/>
      <c r="BY97" s="352"/>
      <c r="BZ97" s="352"/>
      <c r="CA97" s="352"/>
      <c r="CB97" s="352"/>
      <c r="CC97" s="352"/>
      <c r="CD97" s="352"/>
      <c r="CE97" s="352"/>
      <c r="CF97" s="352"/>
      <c r="CG97" s="352"/>
      <c r="CH97" s="352"/>
      <c r="CI97" s="352"/>
      <c r="CJ97" s="352"/>
      <c r="CK97" s="352"/>
      <c r="CL97" s="352"/>
      <c r="CM97" s="352"/>
      <c r="CN97" s="352"/>
      <c r="CO97" s="352"/>
      <c r="CP97" s="352"/>
      <c r="CQ97" s="352"/>
      <c r="CR97" s="352"/>
      <c r="CS97" s="352"/>
      <c r="CT97" s="352"/>
      <c r="CU97" s="352"/>
      <c r="CV97" s="352"/>
      <c r="CW97" s="352"/>
      <c r="CX97" s="352"/>
      <c r="CY97" s="352"/>
      <c r="CZ97" s="352"/>
      <c r="DA97" s="352"/>
      <c r="DB97" s="352"/>
      <c r="DC97" s="352"/>
      <c r="DD97" s="352"/>
      <c r="DE97" s="352"/>
      <c r="DF97" s="352"/>
      <c r="DG97" s="352"/>
      <c r="DH97" s="352"/>
      <c r="DI97" s="352"/>
      <c r="DJ97" s="352"/>
      <c r="DK97" s="352"/>
      <c r="DL97" s="352"/>
      <c r="DM97" s="352"/>
      <c r="DN97" s="352"/>
      <c r="DO97" s="352"/>
      <c r="DP97" s="352"/>
      <c r="DQ97" s="352"/>
      <c r="DR97" s="352"/>
      <c r="DS97" s="352"/>
      <c r="DT97" s="352"/>
      <c r="DU97" s="352"/>
      <c r="DV97" s="352"/>
      <c r="DW97" s="352"/>
      <c r="DX97" s="352"/>
      <c r="DY97" s="352"/>
      <c r="DZ97" s="352"/>
      <c r="EA97" s="352"/>
      <c r="EB97" s="352"/>
      <c r="EC97" s="352"/>
      <c r="ED97" s="352"/>
      <c r="EE97" s="352"/>
      <c r="EF97" s="352"/>
      <c r="EG97" s="352"/>
      <c r="EH97" s="352"/>
      <c r="EI97" s="352"/>
      <c r="EJ97" s="352"/>
      <c r="EK97" s="352"/>
      <c r="EL97" s="352"/>
      <c r="EM97" s="352"/>
      <c r="EN97" s="352"/>
      <c r="EO97" s="352"/>
      <c r="EP97" s="352"/>
      <c r="EQ97" s="352"/>
    </row>
    <row r="98" spans="23:147" x14ac:dyDescent="0.25">
      <c r="W98" s="352"/>
      <c r="X98" s="352"/>
      <c r="Y98" s="352"/>
      <c r="Z98" s="352"/>
      <c r="AA98" s="352"/>
      <c r="AB98" s="352"/>
      <c r="AC98" s="352"/>
      <c r="AD98" s="352"/>
      <c r="AE98" s="352"/>
      <c r="AF98" s="352"/>
      <c r="AG98" s="352"/>
      <c r="AH98" s="352"/>
      <c r="AI98" s="352"/>
      <c r="AJ98" s="352"/>
      <c r="AK98" s="352"/>
      <c r="AL98" s="352"/>
      <c r="AM98" s="352"/>
      <c r="AN98" s="352"/>
      <c r="AO98" s="352"/>
      <c r="AP98" s="352"/>
      <c r="AQ98" s="352"/>
      <c r="AR98" s="352"/>
      <c r="AS98" s="352"/>
      <c r="AT98" s="352"/>
      <c r="AU98" s="352"/>
      <c r="AV98" s="352"/>
      <c r="AW98" s="352"/>
      <c r="AX98" s="352"/>
      <c r="AY98" s="352"/>
      <c r="AZ98" s="352"/>
      <c r="BA98" s="352"/>
      <c r="BB98" s="352"/>
      <c r="BC98" s="352"/>
      <c r="BD98" s="352"/>
      <c r="BE98" s="352"/>
      <c r="BF98" s="352"/>
      <c r="BG98" s="352"/>
      <c r="BH98" s="352"/>
      <c r="BI98" s="352"/>
      <c r="BJ98" s="352"/>
      <c r="BK98" s="352"/>
      <c r="BL98" s="352"/>
      <c r="BM98" s="352"/>
      <c r="BN98" s="352"/>
      <c r="BO98" s="352"/>
      <c r="BP98" s="352"/>
      <c r="BQ98" s="352"/>
      <c r="BR98" s="352"/>
      <c r="BS98" s="352"/>
      <c r="BT98" s="352"/>
      <c r="BU98" s="352"/>
      <c r="BV98" s="352"/>
      <c r="BW98" s="352"/>
      <c r="BX98" s="352"/>
      <c r="BY98" s="352"/>
      <c r="BZ98" s="352"/>
      <c r="CA98" s="352"/>
      <c r="CB98" s="352"/>
      <c r="CC98" s="352"/>
      <c r="CD98" s="352"/>
      <c r="CE98" s="352"/>
      <c r="CF98" s="352"/>
      <c r="CG98" s="352"/>
      <c r="CH98" s="352"/>
      <c r="CI98" s="352"/>
      <c r="CJ98" s="352"/>
      <c r="CK98" s="352"/>
      <c r="CL98" s="352"/>
      <c r="CM98" s="352"/>
      <c r="CN98" s="352"/>
      <c r="CO98" s="352"/>
      <c r="CP98" s="352"/>
      <c r="CQ98" s="352"/>
      <c r="CR98" s="352"/>
      <c r="CS98" s="352"/>
      <c r="CT98" s="352"/>
      <c r="CU98" s="352"/>
      <c r="CV98" s="352"/>
      <c r="CW98" s="352"/>
      <c r="CX98" s="352"/>
      <c r="CY98" s="352"/>
      <c r="CZ98" s="352"/>
      <c r="DA98" s="352"/>
      <c r="DB98" s="352"/>
      <c r="DC98" s="352"/>
      <c r="DD98" s="352"/>
      <c r="DE98" s="352"/>
      <c r="DF98" s="352"/>
      <c r="DG98" s="352"/>
      <c r="DH98" s="352"/>
      <c r="DI98" s="352"/>
      <c r="DJ98" s="352"/>
      <c r="DK98" s="352"/>
      <c r="DL98" s="352"/>
      <c r="DM98" s="352"/>
      <c r="DN98" s="352"/>
      <c r="DO98" s="352"/>
      <c r="DP98" s="352"/>
      <c r="DQ98" s="352"/>
      <c r="DR98" s="352"/>
      <c r="DS98" s="352"/>
      <c r="DT98" s="352"/>
      <c r="DU98" s="352"/>
      <c r="DV98" s="352"/>
      <c r="DW98" s="352"/>
      <c r="DX98" s="352"/>
      <c r="DY98" s="352"/>
      <c r="DZ98" s="352"/>
      <c r="EA98" s="352"/>
      <c r="EB98" s="352"/>
      <c r="EC98" s="352"/>
      <c r="ED98" s="352"/>
      <c r="EE98" s="352"/>
      <c r="EF98" s="352"/>
      <c r="EG98" s="352"/>
      <c r="EH98" s="352"/>
      <c r="EI98" s="352"/>
      <c r="EJ98" s="352"/>
      <c r="EK98" s="352"/>
      <c r="EL98" s="352"/>
      <c r="EM98" s="352"/>
      <c r="EN98" s="352"/>
      <c r="EO98" s="352"/>
      <c r="EP98" s="352"/>
      <c r="EQ98" s="352"/>
    </row>
    <row r="99" spans="23:147" x14ac:dyDescent="0.25">
      <c r="W99" s="352"/>
      <c r="X99" s="352"/>
      <c r="Y99" s="352"/>
      <c r="Z99" s="352"/>
      <c r="AA99" s="352"/>
      <c r="AB99" s="352"/>
      <c r="AC99" s="352"/>
      <c r="AD99" s="352"/>
      <c r="AE99" s="352"/>
      <c r="AF99" s="352"/>
      <c r="AG99" s="352"/>
      <c r="AH99" s="352"/>
      <c r="AI99" s="352"/>
      <c r="AJ99" s="352"/>
      <c r="AK99" s="352"/>
      <c r="AL99" s="352"/>
      <c r="AM99" s="352"/>
      <c r="AN99" s="352"/>
      <c r="AO99" s="352"/>
      <c r="AP99" s="352"/>
      <c r="AQ99" s="352"/>
      <c r="AR99" s="352"/>
      <c r="AS99" s="352"/>
      <c r="AT99" s="352"/>
      <c r="AU99" s="352"/>
      <c r="AV99" s="352"/>
      <c r="AW99" s="352"/>
      <c r="AX99" s="352"/>
      <c r="AY99" s="352"/>
      <c r="AZ99" s="352"/>
      <c r="BA99" s="352"/>
      <c r="BB99" s="352"/>
      <c r="BC99" s="352"/>
      <c r="BD99" s="352"/>
      <c r="BE99" s="352"/>
      <c r="BF99" s="352"/>
      <c r="BG99" s="352"/>
      <c r="BH99" s="352"/>
      <c r="BI99" s="352"/>
      <c r="BJ99" s="352"/>
      <c r="BK99" s="352"/>
      <c r="BL99" s="352"/>
      <c r="BM99" s="352"/>
      <c r="BN99" s="352"/>
      <c r="BO99" s="352"/>
      <c r="BP99" s="352"/>
      <c r="BQ99" s="352"/>
      <c r="BR99" s="352"/>
      <c r="BS99" s="352"/>
      <c r="BT99" s="352"/>
      <c r="BU99" s="352"/>
      <c r="BV99" s="352"/>
      <c r="BW99" s="352"/>
      <c r="BX99" s="352"/>
      <c r="BY99" s="352"/>
      <c r="BZ99" s="352"/>
      <c r="CA99" s="352"/>
      <c r="CB99" s="352"/>
      <c r="CC99" s="352"/>
      <c r="CD99" s="352"/>
      <c r="CE99" s="352"/>
      <c r="CF99" s="352"/>
      <c r="CG99" s="352"/>
      <c r="CH99" s="352"/>
      <c r="CI99" s="352"/>
      <c r="CJ99" s="352"/>
      <c r="CK99" s="352"/>
      <c r="CL99" s="352"/>
      <c r="CM99" s="352"/>
      <c r="CN99" s="352"/>
      <c r="CO99" s="352"/>
      <c r="CP99" s="352"/>
      <c r="CQ99" s="352"/>
      <c r="CR99" s="352"/>
      <c r="CS99" s="352"/>
      <c r="CT99" s="352"/>
      <c r="CU99" s="352"/>
      <c r="CV99" s="352"/>
      <c r="CW99" s="352"/>
      <c r="CX99" s="352"/>
      <c r="CY99" s="352"/>
      <c r="CZ99" s="352"/>
      <c r="DA99" s="352"/>
      <c r="DB99" s="352"/>
      <c r="DC99" s="352"/>
      <c r="DD99" s="352"/>
      <c r="DE99" s="352"/>
      <c r="DF99" s="352"/>
      <c r="DG99" s="352"/>
      <c r="DH99" s="352"/>
      <c r="DI99" s="352"/>
      <c r="DJ99" s="352"/>
      <c r="DK99" s="352"/>
      <c r="DL99" s="352"/>
      <c r="DM99" s="352"/>
      <c r="DN99" s="352"/>
      <c r="DO99" s="352"/>
      <c r="DP99" s="352"/>
      <c r="DQ99" s="352"/>
      <c r="DR99" s="352"/>
      <c r="DS99" s="352"/>
      <c r="DT99" s="352"/>
      <c r="DU99" s="352"/>
      <c r="DV99" s="352"/>
      <c r="DW99" s="352"/>
      <c r="DX99" s="352"/>
      <c r="DY99" s="352"/>
      <c r="DZ99" s="352"/>
      <c r="EA99" s="352"/>
      <c r="EB99" s="352"/>
      <c r="EC99" s="352"/>
      <c r="ED99" s="352"/>
      <c r="EE99" s="352"/>
      <c r="EF99" s="352"/>
      <c r="EG99" s="352"/>
      <c r="EH99" s="352"/>
      <c r="EI99" s="352"/>
      <c r="EJ99" s="352"/>
      <c r="EK99" s="352"/>
      <c r="EL99" s="352"/>
      <c r="EM99" s="352"/>
      <c r="EN99" s="352"/>
      <c r="EO99" s="352"/>
      <c r="EP99" s="352"/>
      <c r="EQ99" s="352"/>
    </row>
    <row r="100" spans="23:147" x14ac:dyDescent="0.25">
      <c r="W100" s="352"/>
      <c r="X100" s="352"/>
      <c r="Y100" s="352"/>
      <c r="Z100" s="352"/>
      <c r="AA100" s="352"/>
      <c r="AB100" s="352"/>
      <c r="AC100" s="352"/>
      <c r="AD100" s="352"/>
      <c r="AE100" s="352"/>
      <c r="AF100" s="352"/>
      <c r="AG100" s="352"/>
      <c r="AH100" s="352"/>
      <c r="AI100" s="352"/>
      <c r="AJ100" s="352"/>
      <c r="AK100" s="352"/>
      <c r="AL100" s="352"/>
      <c r="AM100" s="352"/>
      <c r="AN100" s="352"/>
      <c r="AO100" s="352"/>
      <c r="AP100" s="352"/>
      <c r="AQ100" s="352"/>
      <c r="AR100" s="352"/>
      <c r="AS100" s="352"/>
      <c r="AT100" s="352"/>
      <c r="AU100" s="352"/>
      <c r="AV100" s="352"/>
      <c r="AW100" s="352"/>
      <c r="AX100" s="352"/>
      <c r="AY100" s="352"/>
      <c r="AZ100" s="352"/>
      <c r="BA100" s="352"/>
      <c r="BB100" s="352"/>
      <c r="BC100" s="352"/>
      <c r="BD100" s="352"/>
      <c r="BE100" s="352"/>
      <c r="BF100" s="352"/>
      <c r="BG100" s="352"/>
      <c r="BH100" s="352"/>
      <c r="BI100" s="352"/>
      <c r="BJ100" s="352"/>
      <c r="BK100" s="352"/>
      <c r="BL100" s="352"/>
      <c r="BM100" s="352"/>
      <c r="BN100" s="352"/>
      <c r="BO100" s="352"/>
      <c r="BP100" s="352"/>
      <c r="BQ100" s="352"/>
      <c r="BR100" s="352"/>
      <c r="BS100" s="352"/>
      <c r="BT100" s="352"/>
      <c r="BU100" s="352"/>
      <c r="BV100" s="352"/>
      <c r="BW100" s="352"/>
      <c r="BX100" s="352"/>
      <c r="BY100" s="352"/>
      <c r="BZ100" s="352"/>
      <c r="CA100" s="352"/>
      <c r="CB100" s="352"/>
      <c r="CC100" s="352"/>
      <c r="CD100" s="352"/>
      <c r="CE100" s="352"/>
      <c r="CF100" s="352"/>
      <c r="CG100" s="352"/>
      <c r="CH100" s="352"/>
      <c r="CI100" s="352"/>
      <c r="CJ100" s="352"/>
      <c r="CK100" s="352"/>
      <c r="CL100" s="352"/>
      <c r="CM100" s="352"/>
      <c r="CN100" s="352"/>
      <c r="CO100" s="352"/>
      <c r="CP100" s="352"/>
      <c r="CQ100" s="352"/>
      <c r="CR100" s="352"/>
      <c r="CS100" s="352"/>
      <c r="CT100" s="352"/>
      <c r="CU100" s="352"/>
      <c r="CV100" s="352"/>
      <c r="CW100" s="352"/>
      <c r="CX100" s="352"/>
      <c r="CY100" s="352"/>
      <c r="CZ100" s="352"/>
      <c r="DA100" s="352"/>
      <c r="DB100" s="352"/>
      <c r="DC100" s="352"/>
      <c r="DD100" s="352"/>
      <c r="DE100" s="352"/>
      <c r="DF100" s="352"/>
      <c r="DG100" s="352"/>
      <c r="DH100" s="352"/>
      <c r="DI100" s="352"/>
      <c r="DJ100" s="352"/>
      <c r="DK100" s="352"/>
      <c r="DL100" s="352"/>
      <c r="DM100" s="352"/>
      <c r="DN100" s="352"/>
      <c r="DO100" s="352"/>
      <c r="DP100" s="352"/>
      <c r="DQ100" s="352"/>
      <c r="DR100" s="352"/>
      <c r="DS100" s="352"/>
      <c r="DT100" s="352"/>
      <c r="DU100" s="352"/>
      <c r="DV100" s="352"/>
      <c r="DW100" s="352"/>
      <c r="DX100" s="352"/>
      <c r="DY100" s="352"/>
      <c r="DZ100" s="352"/>
      <c r="EA100" s="352"/>
      <c r="EB100" s="352"/>
      <c r="EC100" s="352"/>
      <c r="ED100" s="352"/>
      <c r="EE100" s="352"/>
      <c r="EF100" s="352"/>
      <c r="EG100" s="352"/>
      <c r="EH100" s="352"/>
      <c r="EI100" s="352"/>
      <c r="EJ100" s="352"/>
      <c r="EK100" s="352"/>
      <c r="EL100" s="352"/>
      <c r="EM100" s="352"/>
      <c r="EN100" s="352"/>
      <c r="EO100" s="352"/>
      <c r="EP100" s="352"/>
      <c r="EQ100" s="352"/>
    </row>
    <row r="101" spans="23:147" x14ac:dyDescent="0.25">
      <c r="W101" s="352"/>
      <c r="X101" s="352"/>
      <c r="Y101" s="352"/>
      <c r="Z101" s="352"/>
      <c r="AA101" s="352"/>
      <c r="AB101" s="352"/>
      <c r="AC101" s="352"/>
      <c r="AD101" s="352"/>
      <c r="AE101" s="352"/>
      <c r="AF101" s="352"/>
      <c r="AG101" s="352"/>
      <c r="AH101" s="352"/>
      <c r="AI101" s="352"/>
      <c r="AJ101" s="352"/>
      <c r="AK101" s="352"/>
      <c r="AL101" s="352"/>
      <c r="AM101" s="352"/>
      <c r="AN101" s="352"/>
      <c r="AO101" s="352"/>
      <c r="AP101" s="352"/>
      <c r="AQ101" s="352"/>
      <c r="AR101" s="352"/>
      <c r="AS101" s="352"/>
      <c r="AT101" s="352"/>
      <c r="AU101" s="352"/>
      <c r="AV101" s="352"/>
      <c r="AW101" s="352"/>
      <c r="AX101" s="352"/>
      <c r="AY101" s="352"/>
      <c r="AZ101" s="352"/>
      <c r="BA101" s="352"/>
      <c r="BB101" s="352"/>
      <c r="BC101" s="352"/>
      <c r="BD101" s="352"/>
      <c r="BE101" s="352"/>
      <c r="BF101" s="352"/>
      <c r="BG101" s="352"/>
      <c r="BH101" s="352"/>
      <c r="BI101" s="352"/>
      <c r="BJ101" s="352"/>
      <c r="BK101" s="352"/>
      <c r="BL101" s="352"/>
      <c r="BM101" s="352"/>
      <c r="BN101" s="352"/>
      <c r="BO101" s="352"/>
      <c r="BP101" s="352"/>
      <c r="BQ101" s="352"/>
      <c r="BR101" s="352"/>
      <c r="BS101" s="352"/>
      <c r="BT101" s="352"/>
      <c r="BU101" s="352"/>
      <c r="BV101" s="352"/>
      <c r="BW101" s="352"/>
      <c r="BX101" s="352"/>
      <c r="BY101" s="352"/>
      <c r="BZ101" s="352"/>
      <c r="CA101" s="352"/>
      <c r="CB101" s="352"/>
      <c r="CC101" s="352"/>
      <c r="CD101" s="352"/>
      <c r="CE101" s="352"/>
      <c r="CF101" s="352"/>
      <c r="CG101" s="352"/>
      <c r="CH101" s="352"/>
      <c r="CI101" s="352"/>
      <c r="CJ101" s="352"/>
      <c r="CK101" s="352"/>
      <c r="CL101" s="352"/>
      <c r="CM101" s="352"/>
      <c r="CN101" s="352"/>
      <c r="CO101" s="352"/>
      <c r="CP101" s="352"/>
      <c r="CQ101" s="352"/>
      <c r="CR101" s="352"/>
      <c r="CS101" s="352"/>
      <c r="CT101" s="352"/>
      <c r="CU101" s="352"/>
      <c r="CV101" s="352"/>
      <c r="CW101" s="352"/>
      <c r="CX101" s="352"/>
      <c r="CY101" s="352"/>
      <c r="CZ101" s="352"/>
      <c r="DA101" s="352"/>
      <c r="DB101" s="352"/>
      <c r="DC101" s="352"/>
      <c r="DD101" s="352"/>
      <c r="DE101" s="352"/>
      <c r="DF101" s="352"/>
      <c r="DG101" s="352"/>
      <c r="DH101" s="352"/>
      <c r="DI101" s="352"/>
      <c r="DJ101" s="352"/>
      <c r="DK101" s="352"/>
      <c r="DL101" s="352"/>
      <c r="DM101" s="352"/>
      <c r="DN101" s="352"/>
      <c r="DO101" s="352"/>
      <c r="DP101" s="352"/>
      <c r="DQ101" s="352"/>
      <c r="DR101" s="352"/>
      <c r="DS101" s="352"/>
      <c r="DT101" s="352"/>
      <c r="DU101" s="352"/>
      <c r="DV101" s="352"/>
      <c r="DW101" s="352"/>
      <c r="DX101" s="352"/>
      <c r="DY101" s="352"/>
      <c r="DZ101" s="352"/>
      <c r="EA101" s="352"/>
      <c r="EB101" s="352"/>
      <c r="EC101" s="352"/>
      <c r="ED101" s="352"/>
      <c r="EE101" s="352"/>
      <c r="EF101" s="352"/>
      <c r="EG101" s="352"/>
      <c r="EH101" s="352"/>
      <c r="EI101" s="352"/>
      <c r="EJ101" s="352"/>
      <c r="EK101" s="352"/>
      <c r="EL101" s="352"/>
      <c r="EM101" s="352"/>
      <c r="EN101" s="352"/>
      <c r="EO101" s="352"/>
      <c r="EP101" s="352"/>
      <c r="EQ101" s="352"/>
    </row>
    <row r="102" spans="23:147" x14ac:dyDescent="0.25">
      <c r="W102" s="352"/>
      <c r="X102" s="352"/>
      <c r="Y102" s="352"/>
      <c r="Z102" s="352"/>
      <c r="AA102" s="352"/>
      <c r="AB102" s="352"/>
      <c r="AC102" s="352"/>
      <c r="AD102" s="352"/>
      <c r="AE102" s="352"/>
      <c r="AF102" s="352"/>
      <c r="AG102" s="352"/>
      <c r="AH102" s="352"/>
      <c r="AI102" s="352"/>
      <c r="AJ102" s="352"/>
      <c r="AK102" s="352"/>
      <c r="AL102" s="352"/>
      <c r="AM102" s="352"/>
      <c r="AN102" s="352"/>
      <c r="AO102" s="352"/>
      <c r="AP102" s="352"/>
      <c r="AQ102" s="352"/>
      <c r="AR102" s="352"/>
      <c r="AS102" s="352"/>
      <c r="AT102" s="352"/>
      <c r="AU102" s="352"/>
      <c r="AV102" s="352"/>
      <c r="AW102" s="352"/>
      <c r="AX102" s="352"/>
      <c r="AY102" s="352"/>
      <c r="AZ102" s="352"/>
      <c r="BA102" s="352"/>
      <c r="BB102" s="352"/>
      <c r="BC102" s="352"/>
      <c r="BD102" s="352"/>
      <c r="BE102" s="352"/>
      <c r="BF102" s="352"/>
      <c r="BG102" s="352"/>
      <c r="BH102" s="352"/>
      <c r="BI102" s="352"/>
      <c r="BJ102" s="352"/>
      <c r="BK102" s="352"/>
      <c r="BL102" s="352"/>
      <c r="BM102" s="352"/>
      <c r="BN102" s="352"/>
      <c r="BO102" s="352"/>
      <c r="BP102" s="352"/>
      <c r="BQ102" s="352"/>
      <c r="BR102" s="352"/>
      <c r="BS102" s="352"/>
      <c r="BT102" s="352"/>
      <c r="BU102" s="352"/>
      <c r="BV102" s="352"/>
      <c r="BW102" s="352"/>
      <c r="BX102" s="352"/>
      <c r="BY102" s="352"/>
      <c r="BZ102" s="352"/>
      <c r="CA102" s="352"/>
      <c r="CB102" s="352"/>
      <c r="CC102" s="352"/>
      <c r="CD102" s="352"/>
      <c r="CE102" s="352"/>
      <c r="CF102" s="352"/>
      <c r="CG102" s="352"/>
      <c r="CH102" s="352"/>
      <c r="CI102" s="352"/>
      <c r="CJ102" s="352"/>
      <c r="CK102" s="352"/>
      <c r="CL102" s="352"/>
      <c r="CM102" s="352"/>
      <c r="CN102" s="352"/>
      <c r="CO102" s="352"/>
      <c r="CP102" s="352"/>
      <c r="CQ102" s="352"/>
      <c r="CR102" s="352"/>
      <c r="CS102" s="352"/>
      <c r="CT102" s="352"/>
      <c r="CU102" s="352"/>
      <c r="CV102" s="352"/>
      <c r="CW102" s="352"/>
      <c r="CX102" s="352"/>
      <c r="CY102" s="352"/>
      <c r="CZ102" s="352"/>
      <c r="DA102" s="352"/>
      <c r="DB102" s="352"/>
      <c r="DC102" s="352"/>
      <c r="DD102" s="352"/>
      <c r="DE102" s="352"/>
      <c r="DF102" s="352"/>
      <c r="DG102" s="352"/>
      <c r="DH102" s="352"/>
      <c r="DI102" s="352"/>
      <c r="DJ102" s="352"/>
      <c r="DK102" s="352"/>
      <c r="DL102" s="352"/>
      <c r="DM102" s="352"/>
      <c r="DN102" s="352"/>
      <c r="DO102" s="352"/>
      <c r="DP102" s="352"/>
      <c r="DQ102" s="352"/>
      <c r="DR102" s="352"/>
      <c r="DS102" s="352"/>
      <c r="DT102" s="352"/>
      <c r="DU102" s="352"/>
      <c r="DV102" s="352"/>
      <c r="DW102" s="352"/>
      <c r="DX102" s="352"/>
      <c r="DY102" s="352"/>
      <c r="DZ102" s="352"/>
      <c r="EA102" s="352"/>
      <c r="EB102" s="352"/>
      <c r="EC102" s="352"/>
      <c r="ED102" s="352"/>
      <c r="EE102" s="352"/>
      <c r="EF102" s="352"/>
      <c r="EG102" s="352"/>
      <c r="EH102" s="352"/>
      <c r="EI102" s="352"/>
      <c r="EJ102" s="352"/>
      <c r="EK102" s="352"/>
      <c r="EL102" s="352"/>
      <c r="EM102" s="352"/>
      <c r="EN102" s="352"/>
      <c r="EO102" s="352"/>
      <c r="EP102" s="352"/>
      <c r="EQ102" s="352"/>
    </row>
    <row r="103" spans="23:147" x14ac:dyDescent="0.25">
      <c r="W103" s="352"/>
      <c r="X103" s="352"/>
      <c r="Y103" s="352"/>
      <c r="Z103" s="352"/>
      <c r="AA103" s="352"/>
      <c r="AB103" s="352"/>
      <c r="AC103" s="352"/>
      <c r="AD103" s="352"/>
      <c r="AE103" s="352"/>
      <c r="AF103" s="352"/>
      <c r="AG103" s="352"/>
      <c r="AH103" s="352"/>
      <c r="AI103" s="352"/>
      <c r="AJ103" s="352"/>
      <c r="AK103" s="352"/>
      <c r="AL103" s="352"/>
      <c r="AM103" s="352"/>
      <c r="AN103" s="352"/>
      <c r="AO103" s="352"/>
      <c r="AP103" s="352"/>
      <c r="AQ103" s="352"/>
      <c r="AR103" s="352"/>
      <c r="AS103" s="352"/>
      <c r="AT103" s="352"/>
      <c r="AU103" s="352"/>
      <c r="AV103" s="352"/>
      <c r="AW103" s="352"/>
      <c r="AX103" s="352"/>
      <c r="AY103" s="352"/>
      <c r="AZ103" s="352"/>
      <c r="BA103" s="352"/>
      <c r="BB103" s="352"/>
      <c r="BC103" s="352"/>
      <c r="BD103" s="352"/>
      <c r="BE103" s="352"/>
      <c r="BF103" s="352"/>
      <c r="BG103" s="352"/>
      <c r="BH103" s="352"/>
      <c r="BI103" s="352"/>
      <c r="BJ103" s="352"/>
      <c r="BK103" s="352"/>
      <c r="BL103" s="352"/>
      <c r="BM103" s="352"/>
      <c r="BN103" s="352"/>
      <c r="BO103" s="352"/>
      <c r="BP103" s="352"/>
      <c r="BQ103" s="352"/>
      <c r="BR103" s="352"/>
      <c r="BS103" s="352"/>
      <c r="BT103" s="352"/>
      <c r="BU103" s="352"/>
      <c r="BV103" s="352"/>
      <c r="BW103" s="352"/>
      <c r="BX103" s="352"/>
      <c r="BY103" s="352"/>
      <c r="BZ103" s="352"/>
      <c r="CA103" s="352"/>
      <c r="CB103" s="352"/>
      <c r="CC103" s="352"/>
      <c r="CD103" s="352"/>
      <c r="CE103" s="352"/>
      <c r="CF103" s="352"/>
      <c r="CG103" s="352"/>
      <c r="CH103" s="352"/>
      <c r="CI103" s="352"/>
      <c r="CJ103" s="352"/>
      <c r="CK103" s="352"/>
      <c r="CL103" s="352"/>
      <c r="CM103" s="352"/>
      <c r="CN103" s="352"/>
      <c r="CO103" s="352"/>
      <c r="CP103" s="352"/>
      <c r="CQ103" s="352"/>
      <c r="CR103" s="352"/>
      <c r="CS103" s="352"/>
      <c r="CT103" s="352"/>
      <c r="CU103" s="352"/>
      <c r="CV103" s="352"/>
      <c r="CW103" s="352"/>
      <c r="CX103" s="352"/>
      <c r="CY103" s="352"/>
      <c r="CZ103" s="352"/>
      <c r="DA103" s="352"/>
      <c r="DB103" s="352"/>
      <c r="DC103" s="352"/>
      <c r="DD103" s="352"/>
      <c r="DE103" s="352"/>
      <c r="DF103" s="352"/>
      <c r="DG103" s="352"/>
      <c r="DH103" s="352"/>
      <c r="DI103" s="352"/>
      <c r="DJ103" s="352"/>
      <c r="DK103" s="352"/>
      <c r="DL103" s="352"/>
      <c r="DM103" s="352"/>
      <c r="DN103" s="352"/>
      <c r="DO103" s="352"/>
      <c r="DP103" s="352"/>
      <c r="DQ103" s="352"/>
      <c r="DR103" s="352"/>
      <c r="DS103" s="352"/>
      <c r="DT103" s="352"/>
      <c r="DU103" s="352"/>
      <c r="DV103" s="352"/>
      <c r="DW103" s="352"/>
      <c r="DX103" s="352"/>
      <c r="DY103" s="352"/>
      <c r="DZ103" s="352"/>
      <c r="EA103" s="352"/>
      <c r="EB103" s="352"/>
      <c r="EC103" s="352"/>
      <c r="ED103" s="352"/>
      <c r="EE103" s="352"/>
      <c r="EF103" s="352"/>
      <c r="EG103" s="352"/>
      <c r="EH103" s="352"/>
      <c r="EI103" s="352"/>
      <c r="EJ103" s="352"/>
      <c r="EK103" s="352"/>
      <c r="EL103" s="352"/>
      <c r="EM103" s="352"/>
      <c r="EN103" s="352"/>
      <c r="EO103" s="352"/>
      <c r="EP103" s="352"/>
      <c r="EQ103" s="352"/>
    </row>
    <row r="104" spans="23:147" x14ac:dyDescent="0.25">
      <c r="W104" s="352"/>
      <c r="X104" s="352"/>
      <c r="Y104" s="352"/>
      <c r="Z104" s="352"/>
      <c r="AA104" s="352"/>
      <c r="AB104" s="352"/>
      <c r="AC104" s="352"/>
      <c r="AD104" s="352"/>
      <c r="AE104" s="352"/>
      <c r="AF104" s="352"/>
      <c r="AG104" s="352"/>
      <c r="AH104" s="352"/>
      <c r="AI104" s="352"/>
      <c r="AJ104" s="352"/>
      <c r="AK104" s="352"/>
      <c r="AL104" s="352"/>
      <c r="AM104" s="352"/>
      <c r="AN104" s="352"/>
      <c r="AO104" s="352"/>
      <c r="AP104" s="352"/>
      <c r="AQ104" s="352"/>
      <c r="AR104" s="352"/>
      <c r="AS104" s="352"/>
      <c r="AT104" s="352"/>
      <c r="AU104" s="352"/>
      <c r="AV104" s="352"/>
      <c r="AW104" s="352"/>
      <c r="AX104" s="352"/>
      <c r="AY104" s="352"/>
      <c r="AZ104" s="352"/>
      <c r="BA104" s="352"/>
      <c r="BB104" s="352"/>
      <c r="BC104" s="352"/>
      <c r="BD104" s="352"/>
      <c r="BE104" s="352"/>
      <c r="BF104" s="352"/>
      <c r="BG104" s="352"/>
      <c r="BH104" s="352"/>
      <c r="BI104" s="352"/>
      <c r="BJ104" s="352"/>
      <c r="BK104" s="352"/>
      <c r="BL104" s="352"/>
      <c r="BM104" s="352"/>
      <c r="BN104" s="352"/>
      <c r="BO104" s="352"/>
      <c r="BP104" s="352"/>
      <c r="BQ104" s="352"/>
      <c r="BR104" s="352"/>
      <c r="BS104" s="352"/>
      <c r="BT104" s="352"/>
      <c r="BU104" s="352"/>
      <c r="BV104" s="352"/>
      <c r="BW104" s="352"/>
      <c r="BX104" s="352"/>
      <c r="BY104" s="352"/>
      <c r="BZ104" s="352"/>
      <c r="CA104" s="352"/>
      <c r="CB104" s="352"/>
      <c r="CC104" s="352"/>
      <c r="CD104" s="352"/>
      <c r="CE104" s="352"/>
      <c r="CF104" s="352"/>
      <c r="CG104" s="352"/>
      <c r="CH104" s="352"/>
      <c r="CI104" s="352"/>
      <c r="CJ104" s="352"/>
      <c r="CK104" s="352"/>
      <c r="CL104" s="352"/>
      <c r="CM104" s="352"/>
      <c r="CN104" s="352"/>
      <c r="CO104" s="352"/>
      <c r="CP104" s="352"/>
      <c r="CQ104" s="352"/>
      <c r="CR104" s="352"/>
      <c r="CS104" s="352"/>
      <c r="CT104" s="352"/>
      <c r="CU104" s="352"/>
      <c r="CV104" s="352"/>
      <c r="CW104" s="352"/>
      <c r="CX104" s="352"/>
      <c r="CY104" s="352"/>
      <c r="CZ104" s="352"/>
      <c r="DA104" s="352"/>
      <c r="DB104" s="352"/>
      <c r="DC104" s="352"/>
      <c r="DD104" s="352"/>
      <c r="DE104" s="352"/>
      <c r="DF104" s="352"/>
      <c r="DG104" s="352"/>
      <c r="DH104" s="352"/>
      <c r="DI104" s="352"/>
      <c r="DJ104" s="352"/>
      <c r="DK104" s="352"/>
      <c r="DL104" s="352"/>
      <c r="DM104" s="352"/>
      <c r="DN104" s="352"/>
      <c r="DO104" s="352"/>
      <c r="DP104" s="352"/>
      <c r="DQ104" s="352"/>
      <c r="DR104" s="352"/>
      <c r="DS104" s="352"/>
      <c r="DT104" s="352"/>
      <c r="DU104" s="352"/>
      <c r="DV104" s="352"/>
      <c r="DW104" s="352"/>
      <c r="DX104" s="352"/>
      <c r="DY104" s="352"/>
      <c r="DZ104" s="352"/>
      <c r="EA104" s="352"/>
      <c r="EB104" s="352"/>
      <c r="EC104" s="352"/>
      <c r="ED104" s="352"/>
      <c r="EE104" s="352"/>
      <c r="EF104" s="352"/>
      <c r="EG104" s="352"/>
      <c r="EH104" s="352"/>
      <c r="EI104" s="352"/>
      <c r="EJ104" s="352"/>
      <c r="EK104" s="352"/>
      <c r="EL104" s="352"/>
      <c r="EM104" s="352"/>
      <c r="EN104" s="352"/>
      <c r="EO104" s="352"/>
      <c r="EP104" s="352"/>
      <c r="EQ104" s="352"/>
    </row>
    <row r="105" spans="23:147" x14ac:dyDescent="0.25">
      <c r="W105" s="352"/>
      <c r="X105" s="352"/>
      <c r="Y105" s="352"/>
      <c r="Z105" s="352"/>
      <c r="AA105" s="352"/>
      <c r="AB105" s="352"/>
      <c r="AC105" s="352"/>
      <c r="AD105" s="352"/>
      <c r="AE105" s="352"/>
      <c r="AF105" s="352"/>
      <c r="AG105" s="352"/>
      <c r="AH105" s="352"/>
      <c r="AI105" s="352"/>
      <c r="AJ105" s="352"/>
      <c r="AK105" s="352"/>
      <c r="AL105" s="352"/>
      <c r="AM105" s="352"/>
      <c r="AN105" s="352"/>
      <c r="AO105" s="352"/>
      <c r="AP105" s="352"/>
      <c r="AQ105" s="352"/>
      <c r="AR105" s="352"/>
      <c r="AS105" s="352"/>
      <c r="AT105" s="352"/>
      <c r="AU105" s="352"/>
      <c r="AV105" s="352"/>
      <c r="AW105" s="352"/>
      <c r="AX105" s="352"/>
      <c r="AY105" s="352"/>
      <c r="AZ105" s="352"/>
      <c r="BA105" s="352"/>
      <c r="BB105" s="352"/>
      <c r="BC105" s="352"/>
      <c r="BD105" s="352"/>
      <c r="BE105" s="352"/>
      <c r="BF105" s="352"/>
      <c r="BG105" s="352"/>
      <c r="BH105" s="352"/>
      <c r="BI105" s="352"/>
      <c r="BJ105" s="352"/>
      <c r="BK105" s="352"/>
      <c r="BL105" s="352"/>
      <c r="BM105" s="352"/>
      <c r="BN105" s="352"/>
      <c r="BO105" s="352"/>
      <c r="BP105" s="352"/>
      <c r="BQ105" s="352"/>
      <c r="BR105" s="352"/>
      <c r="BS105" s="352"/>
      <c r="BT105" s="352"/>
      <c r="BU105" s="352"/>
      <c r="BV105" s="352"/>
      <c r="BW105" s="352"/>
      <c r="BX105" s="352"/>
      <c r="BY105" s="352"/>
      <c r="BZ105" s="352"/>
      <c r="CA105" s="352"/>
      <c r="CB105" s="352"/>
      <c r="CC105" s="352"/>
      <c r="CD105" s="352"/>
      <c r="CE105" s="352"/>
      <c r="CF105" s="352"/>
      <c r="CG105" s="352"/>
      <c r="CH105" s="352"/>
      <c r="CI105" s="352"/>
      <c r="CJ105" s="352"/>
      <c r="CK105" s="352"/>
      <c r="CL105" s="352"/>
      <c r="CM105" s="352"/>
      <c r="CN105" s="352"/>
      <c r="CO105" s="352"/>
      <c r="CP105" s="352"/>
      <c r="CQ105" s="352"/>
      <c r="CR105" s="352"/>
      <c r="CS105" s="352"/>
      <c r="CT105" s="352"/>
      <c r="CU105" s="352"/>
      <c r="CV105" s="352"/>
      <c r="CW105" s="352"/>
      <c r="CX105" s="352"/>
      <c r="CY105" s="352"/>
      <c r="CZ105" s="352"/>
      <c r="DA105" s="352"/>
      <c r="DB105" s="352"/>
      <c r="DC105" s="352"/>
      <c r="DD105" s="352"/>
      <c r="DE105" s="352"/>
      <c r="DF105" s="352"/>
      <c r="DG105" s="352"/>
      <c r="DH105" s="352"/>
      <c r="DI105" s="352"/>
      <c r="DJ105" s="352"/>
      <c r="DK105" s="352"/>
      <c r="DL105" s="352"/>
      <c r="DM105" s="352"/>
      <c r="DN105" s="352"/>
      <c r="DO105" s="352"/>
      <c r="DP105" s="352"/>
      <c r="DQ105" s="352"/>
      <c r="DR105" s="352"/>
      <c r="DS105" s="352"/>
      <c r="DT105" s="352"/>
      <c r="DU105" s="352"/>
      <c r="DV105" s="352"/>
      <c r="DW105" s="352"/>
      <c r="DX105" s="352"/>
      <c r="DY105" s="352"/>
      <c r="DZ105" s="352"/>
      <c r="EA105" s="352"/>
      <c r="EB105" s="352"/>
      <c r="EC105" s="352"/>
      <c r="ED105" s="352"/>
      <c r="EE105" s="352"/>
      <c r="EF105" s="352"/>
      <c r="EG105" s="352"/>
      <c r="EH105" s="352"/>
      <c r="EI105" s="352"/>
      <c r="EJ105" s="352"/>
      <c r="EK105" s="352"/>
      <c r="EL105" s="352"/>
      <c r="EM105" s="352"/>
      <c r="EN105" s="352"/>
      <c r="EO105" s="352"/>
      <c r="EP105" s="352"/>
      <c r="EQ105" s="352"/>
    </row>
    <row r="106" spans="23:147" x14ac:dyDescent="0.25">
      <c r="W106" s="352"/>
      <c r="X106" s="352"/>
      <c r="Y106" s="352"/>
      <c r="Z106" s="352"/>
      <c r="AA106" s="352"/>
      <c r="AB106" s="352"/>
      <c r="AC106" s="352"/>
      <c r="AD106" s="352"/>
      <c r="AE106" s="352"/>
      <c r="AF106" s="352"/>
      <c r="AG106" s="352"/>
      <c r="AH106" s="352"/>
      <c r="AI106" s="352"/>
      <c r="AJ106" s="352"/>
      <c r="AK106" s="352"/>
      <c r="AL106" s="352"/>
      <c r="AM106" s="352"/>
      <c r="AN106" s="352"/>
      <c r="AO106" s="352"/>
      <c r="AP106" s="352"/>
      <c r="AQ106" s="352"/>
      <c r="AR106" s="352"/>
      <c r="AS106" s="352"/>
      <c r="AT106" s="352"/>
      <c r="AU106" s="352"/>
      <c r="AV106" s="352"/>
      <c r="AW106" s="352"/>
      <c r="AX106" s="352"/>
      <c r="AY106" s="352"/>
      <c r="AZ106" s="352"/>
      <c r="BA106" s="352"/>
      <c r="BB106" s="352"/>
      <c r="BC106" s="352"/>
      <c r="BD106" s="352"/>
      <c r="BE106" s="352"/>
      <c r="BF106" s="352"/>
      <c r="BG106" s="352"/>
      <c r="BH106" s="352"/>
      <c r="BI106" s="352"/>
      <c r="BJ106" s="352"/>
      <c r="BK106" s="352"/>
      <c r="BL106" s="352"/>
      <c r="BM106" s="352"/>
      <c r="BN106" s="352"/>
      <c r="BO106" s="352"/>
      <c r="BP106" s="352"/>
      <c r="BQ106" s="352"/>
      <c r="BR106" s="352"/>
      <c r="BS106" s="352"/>
      <c r="BT106" s="352"/>
      <c r="BU106" s="352"/>
      <c r="BV106" s="352"/>
      <c r="BW106" s="352"/>
      <c r="BX106" s="352"/>
      <c r="BY106" s="352"/>
      <c r="BZ106" s="352"/>
      <c r="CA106" s="352"/>
      <c r="CB106" s="352"/>
      <c r="CC106" s="352"/>
      <c r="CD106" s="352"/>
      <c r="CE106" s="352"/>
      <c r="CF106" s="352"/>
      <c r="CG106" s="352"/>
      <c r="CH106" s="352"/>
      <c r="CI106" s="352"/>
      <c r="CJ106" s="352"/>
      <c r="CK106" s="352"/>
      <c r="CL106" s="352"/>
      <c r="CM106" s="352"/>
      <c r="CN106" s="352"/>
      <c r="CO106" s="352"/>
      <c r="CP106" s="352"/>
      <c r="CQ106" s="352"/>
      <c r="CR106" s="352"/>
      <c r="CS106" s="352"/>
      <c r="CT106" s="352"/>
      <c r="CU106" s="352"/>
      <c r="CV106" s="352"/>
      <c r="CW106" s="352"/>
      <c r="CX106" s="352"/>
      <c r="CY106" s="352"/>
      <c r="CZ106" s="352"/>
      <c r="DA106" s="352"/>
      <c r="DB106" s="352"/>
      <c r="DC106" s="352"/>
      <c r="DD106" s="352"/>
      <c r="DE106" s="352"/>
      <c r="DF106" s="352"/>
      <c r="DG106" s="352"/>
      <c r="DH106" s="352"/>
      <c r="DI106" s="352"/>
      <c r="DJ106" s="352"/>
      <c r="DK106" s="352"/>
      <c r="DL106" s="352"/>
      <c r="DM106" s="352"/>
      <c r="DN106" s="352"/>
      <c r="DO106" s="352"/>
      <c r="DP106" s="352"/>
      <c r="DQ106" s="352"/>
      <c r="DR106" s="352"/>
      <c r="DS106" s="352"/>
      <c r="DT106" s="352"/>
      <c r="DU106" s="352"/>
      <c r="DV106" s="352"/>
      <c r="DW106" s="352"/>
      <c r="DX106" s="352"/>
      <c r="DY106" s="352"/>
      <c r="DZ106" s="352"/>
      <c r="EA106" s="352"/>
      <c r="EB106" s="352"/>
      <c r="EC106" s="352"/>
      <c r="ED106" s="352"/>
      <c r="EE106" s="352"/>
      <c r="EF106" s="352"/>
      <c r="EG106" s="352"/>
      <c r="EH106" s="352"/>
      <c r="EI106" s="352"/>
      <c r="EJ106" s="352"/>
      <c r="EK106" s="352"/>
      <c r="EL106" s="352"/>
      <c r="EM106" s="352"/>
      <c r="EN106" s="352"/>
      <c r="EO106" s="352"/>
      <c r="EP106" s="352"/>
      <c r="EQ106" s="352"/>
    </row>
    <row r="107" spans="23:147" x14ac:dyDescent="0.25">
      <c r="W107" s="352"/>
      <c r="X107" s="352"/>
      <c r="Y107" s="352"/>
      <c r="Z107" s="352"/>
      <c r="AA107" s="352"/>
      <c r="AB107" s="352"/>
      <c r="AC107" s="352"/>
      <c r="AD107" s="352"/>
      <c r="AE107" s="352"/>
      <c r="AF107" s="352"/>
      <c r="AG107" s="352"/>
      <c r="AH107" s="352"/>
      <c r="AI107" s="352"/>
      <c r="AJ107" s="352"/>
      <c r="AK107" s="352"/>
      <c r="AL107" s="352"/>
      <c r="AM107" s="352"/>
      <c r="AN107" s="352"/>
      <c r="AO107" s="352"/>
      <c r="AP107" s="352"/>
      <c r="AQ107" s="352"/>
      <c r="AR107" s="352"/>
      <c r="AS107" s="352"/>
      <c r="AT107" s="352"/>
      <c r="AU107" s="352"/>
      <c r="AV107" s="352"/>
      <c r="AW107" s="352"/>
      <c r="AX107" s="352"/>
      <c r="AY107" s="352"/>
      <c r="AZ107" s="352"/>
      <c r="BA107" s="352"/>
      <c r="BB107" s="352"/>
      <c r="BC107" s="352"/>
      <c r="BD107" s="352"/>
      <c r="BE107" s="352"/>
      <c r="BF107" s="352"/>
      <c r="BG107" s="352"/>
      <c r="BH107" s="352"/>
      <c r="BI107" s="352"/>
      <c r="BJ107" s="352"/>
      <c r="BK107" s="352"/>
      <c r="BL107" s="352"/>
      <c r="BM107" s="352"/>
      <c r="BN107" s="352"/>
      <c r="BO107" s="352"/>
      <c r="BP107" s="352"/>
      <c r="BQ107" s="352"/>
      <c r="BR107" s="352"/>
      <c r="BS107" s="352"/>
      <c r="BT107" s="352"/>
      <c r="BU107" s="352"/>
      <c r="BV107" s="352"/>
      <c r="BW107" s="352"/>
      <c r="BX107" s="352"/>
      <c r="BY107" s="352"/>
      <c r="BZ107" s="352"/>
      <c r="CA107" s="352"/>
      <c r="CB107" s="352"/>
      <c r="CC107" s="352"/>
      <c r="CD107" s="352"/>
      <c r="CE107" s="352"/>
      <c r="CF107" s="352"/>
      <c r="CG107" s="352"/>
      <c r="CH107" s="352"/>
      <c r="CI107" s="352"/>
      <c r="CJ107" s="352"/>
      <c r="CK107" s="352"/>
      <c r="CL107" s="352"/>
      <c r="CM107" s="352"/>
      <c r="CN107" s="352"/>
      <c r="CO107" s="352"/>
      <c r="CP107" s="352"/>
      <c r="CQ107" s="352"/>
      <c r="CR107" s="352"/>
      <c r="CS107" s="352"/>
      <c r="CT107" s="352"/>
      <c r="CU107" s="352"/>
      <c r="CV107" s="352"/>
      <c r="CW107" s="352"/>
      <c r="CX107" s="352"/>
      <c r="CY107" s="352"/>
      <c r="CZ107" s="352"/>
      <c r="DA107" s="352"/>
      <c r="DB107" s="352"/>
      <c r="DC107" s="352"/>
      <c r="DD107" s="352"/>
      <c r="DE107" s="352"/>
      <c r="DF107" s="352"/>
      <c r="DG107" s="352"/>
      <c r="DH107" s="352"/>
      <c r="DI107" s="352"/>
      <c r="DJ107" s="352"/>
      <c r="DK107" s="352"/>
      <c r="DL107" s="352"/>
      <c r="DM107" s="352"/>
      <c r="DN107" s="352"/>
      <c r="DO107" s="352"/>
      <c r="DP107" s="352"/>
      <c r="DQ107" s="352"/>
      <c r="DR107" s="352"/>
      <c r="DS107" s="352"/>
      <c r="DT107" s="352"/>
      <c r="DU107" s="352"/>
      <c r="DV107" s="352"/>
      <c r="DW107" s="352"/>
      <c r="DX107" s="352"/>
      <c r="DY107" s="352"/>
      <c r="DZ107" s="352"/>
      <c r="EA107" s="352"/>
      <c r="EB107" s="352"/>
      <c r="EC107" s="352"/>
      <c r="ED107" s="352"/>
      <c r="EE107" s="352"/>
      <c r="EF107" s="352"/>
      <c r="EG107" s="352"/>
      <c r="EH107" s="352"/>
      <c r="EI107" s="352"/>
      <c r="EJ107" s="352"/>
      <c r="EK107" s="352"/>
      <c r="EL107" s="352"/>
      <c r="EM107" s="352"/>
      <c r="EN107" s="352"/>
      <c r="EO107" s="352"/>
      <c r="EP107" s="352"/>
      <c r="EQ107" s="352"/>
    </row>
    <row r="108" spans="23:147" x14ac:dyDescent="0.25">
      <c r="W108" s="352"/>
      <c r="X108" s="352"/>
      <c r="Y108" s="352"/>
      <c r="Z108" s="352"/>
      <c r="AA108" s="352"/>
      <c r="AB108" s="352"/>
      <c r="AC108" s="352"/>
      <c r="AD108" s="352"/>
      <c r="AE108" s="352"/>
      <c r="AF108" s="352"/>
      <c r="AG108" s="352"/>
      <c r="AH108" s="352"/>
      <c r="AI108" s="352"/>
      <c r="AJ108" s="352"/>
      <c r="AK108" s="352"/>
      <c r="AL108" s="352"/>
      <c r="AM108" s="352"/>
      <c r="AN108" s="352"/>
      <c r="AO108" s="352"/>
      <c r="AP108" s="352"/>
      <c r="AQ108" s="352"/>
      <c r="AR108" s="352"/>
      <c r="AS108" s="352"/>
      <c r="AT108" s="352"/>
      <c r="AU108" s="352"/>
      <c r="AV108" s="352"/>
      <c r="AW108" s="352"/>
      <c r="AX108" s="352"/>
      <c r="AY108" s="352"/>
      <c r="AZ108" s="352"/>
      <c r="BA108" s="352"/>
      <c r="BB108" s="352"/>
      <c r="BC108" s="352"/>
      <c r="BD108" s="352"/>
      <c r="BE108" s="352"/>
      <c r="BF108" s="352"/>
      <c r="BG108" s="352"/>
      <c r="BH108" s="352"/>
      <c r="BI108" s="352"/>
      <c r="BJ108" s="352"/>
      <c r="BK108" s="352"/>
      <c r="BL108" s="352"/>
      <c r="BM108" s="352"/>
      <c r="BN108" s="352"/>
      <c r="BO108" s="352"/>
      <c r="BP108" s="352"/>
      <c r="BQ108" s="352"/>
      <c r="BR108" s="352"/>
      <c r="BS108" s="352"/>
      <c r="BT108" s="352"/>
      <c r="BU108" s="352"/>
      <c r="BV108" s="352"/>
      <c r="BW108" s="352"/>
      <c r="BX108" s="352"/>
      <c r="BY108" s="352"/>
      <c r="BZ108" s="352"/>
      <c r="CA108" s="352"/>
      <c r="CB108" s="352"/>
      <c r="CC108" s="352"/>
      <c r="CD108" s="352"/>
      <c r="CE108" s="352"/>
      <c r="CF108" s="352"/>
      <c r="CG108" s="352"/>
      <c r="CH108" s="352"/>
      <c r="CI108" s="352"/>
      <c r="CJ108" s="352"/>
      <c r="CK108" s="352"/>
      <c r="CL108" s="352"/>
      <c r="CM108" s="352"/>
      <c r="CN108" s="352"/>
      <c r="CO108" s="352"/>
      <c r="CP108" s="352"/>
      <c r="CQ108" s="352"/>
      <c r="CR108" s="352"/>
      <c r="CS108" s="352"/>
      <c r="CT108" s="352"/>
      <c r="CU108" s="352"/>
      <c r="CV108" s="352"/>
      <c r="CW108" s="352"/>
      <c r="CX108" s="352"/>
      <c r="CY108" s="352"/>
      <c r="CZ108" s="352"/>
      <c r="DA108" s="352"/>
      <c r="DB108" s="352"/>
      <c r="DC108" s="352"/>
      <c r="DD108" s="352"/>
      <c r="DE108" s="352"/>
      <c r="DF108" s="352"/>
      <c r="DG108" s="352"/>
      <c r="DH108" s="352"/>
      <c r="DI108" s="352"/>
      <c r="DJ108" s="352"/>
      <c r="DK108" s="352"/>
      <c r="DL108" s="352"/>
      <c r="DM108" s="352"/>
      <c r="DN108" s="352"/>
      <c r="DO108" s="352"/>
      <c r="DP108" s="352"/>
      <c r="DQ108" s="352"/>
      <c r="DR108" s="352"/>
      <c r="DS108" s="352"/>
      <c r="DT108" s="352"/>
      <c r="DU108" s="352"/>
      <c r="DV108" s="352"/>
      <c r="DW108" s="352"/>
      <c r="DX108" s="352"/>
      <c r="DY108" s="352"/>
      <c r="DZ108" s="352"/>
      <c r="EA108" s="352"/>
      <c r="EB108" s="352"/>
      <c r="EC108" s="352"/>
      <c r="ED108" s="352"/>
      <c r="EE108" s="352"/>
      <c r="EF108" s="352"/>
      <c r="EG108" s="352"/>
      <c r="EH108" s="352"/>
      <c r="EI108" s="352"/>
      <c r="EJ108" s="352"/>
      <c r="EK108" s="352"/>
      <c r="EL108" s="352"/>
      <c r="EM108" s="352"/>
      <c r="EN108" s="352"/>
      <c r="EO108" s="352"/>
      <c r="EP108" s="352"/>
      <c r="EQ108" s="352"/>
    </row>
    <row r="109" spans="23:147" x14ac:dyDescent="0.25">
      <c r="W109" s="352"/>
      <c r="X109" s="352"/>
      <c r="Y109" s="352"/>
      <c r="Z109" s="352"/>
      <c r="AA109" s="352"/>
      <c r="AB109" s="352"/>
      <c r="AC109" s="352"/>
      <c r="AD109" s="352"/>
      <c r="AE109" s="352"/>
      <c r="AF109" s="352"/>
      <c r="AG109" s="352"/>
      <c r="AH109" s="352"/>
      <c r="AI109" s="352"/>
      <c r="AJ109" s="352"/>
      <c r="AK109" s="352"/>
      <c r="AL109" s="352"/>
      <c r="AM109" s="352"/>
      <c r="AN109" s="352"/>
      <c r="AO109" s="352"/>
      <c r="AP109" s="352"/>
      <c r="AQ109" s="352"/>
      <c r="AR109" s="352"/>
      <c r="AS109" s="352"/>
      <c r="AT109" s="352"/>
      <c r="AU109" s="352"/>
      <c r="AV109" s="352"/>
      <c r="AW109" s="352"/>
      <c r="AX109" s="352"/>
      <c r="AY109" s="352"/>
      <c r="AZ109" s="352"/>
      <c r="BA109" s="352"/>
      <c r="BB109" s="352"/>
      <c r="BC109" s="352"/>
      <c r="BD109" s="352"/>
      <c r="BE109" s="352"/>
      <c r="BF109" s="352"/>
      <c r="BG109" s="352"/>
      <c r="BH109" s="352"/>
      <c r="BI109" s="352"/>
      <c r="BJ109" s="352"/>
      <c r="BK109" s="352"/>
      <c r="BL109" s="352"/>
      <c r="BM109" s="352"/>
      <c r="BN109" s="352"/>
      <c r="BO109" s="352"/>
      <c r="BP109" s="352"/>
      <c r="BQ109" s="352"/>
      <c r="BR109" s="352"/>
      <c r="BS109" s="352"/>
      <c r="BT109" s="352"/>
      <c r="BU109" s="352"/>
      <c r="BV109" s="352"/>
      <c r="BW109" s="352"/>
      <c r="BX109" s="352"/>
      <c r="BY109" s="352"/>
      <c r="BZ109" s="352"/>
      <c r="CA109" s="352"/>
      <c r="CB109" s="352"/>
      <c r="CC109" s="352"/>
      <c r="CD109" s="352"/>
      <c r="CE109" s="352"/>
      <c r="CF109" s="352"/>
      <c r="CG109" s="352"/>
      <c r="CH109" s="352"/>
      <c r="CI109" s="352"/>
      <c r="CJ109" s="352"/>
      <c r="CK109" s="352"/>
      <c r="CL109" s="352"/>
      <c r="CM109" s="352"/>
      <c r="CN109" s="352"/>
      <c r="CO109" s="352"/>
      <c r="CP109" s="352"/>
      <c r="CQ109" s="352"/>
      <c r="CR109" s="352"/>
      <c r="CS109" s="352"/>
      <c r="CT109" s="352"/>
      <c r="CU109" s="352"/>
      <c r="CV109" s="352"/>
      <c r="CW109" s="352"/>
      <c r="CX109" s="352"/>
      <c r="CY109" s="352"/>
      <c r="CZ109" s="352"/>
      <c r="DA109" s="352"/>
      <c r="DB109" s="352"/>
      <c r="DC109" s="352"/>
      <c r="DD109" s="352"/>
      <c r="DE109" s="352"/>
      <c r="DF109" s="352"/>
      <c r="DG109" s="352"/>
      <c r="DH109" s="352"/>
      <c r="DI109" s="352"/>
      <c r="DJ109" s="352"/>
      <c r="DK109" s="352"/>
      <c r="DL109" s="352"/>
      <c r="DM109" s="352"/>
      <c r="DN109" s="352"/>
      <c r="DO109" s="352"/>
      <c r="DP109" s="352"/>
      <c r="DQ109" s="352"/>
      <c r="DR109" s="352"/>
      <c r="DS109" s="352"/>
      <c r="DT109" s="352"/>
      <c r="DU109" s="352"/>
      <c r="DV109" s="352"/>
      <c r="DW109" s="352"/>
      <c r="DX109" s="352"/>
      <c r="DY109" s="352"/>
      <c r="DZ109" s="352"/>
      <c r="EA109" s="352"/>
      <c r="EB109" s="352"/>
      <c r="EC109" s="352"/>
      <c r="ED109" s="352"/>
      <c r="EE109" s="352"/>
      <c r="EF109" s="352"/>
      <c r="EG109" s="352"/>
      <c r="EH109" s="352"/>
      <c r="EI109" s="352"/>
      <c r="EJ109" s="352"/>
      <c r="EK109" s="352"/>
      <c r="EL109" s="352"/>
      <c r="EM109" s="352"/>
      <c r="EN109" s="352"/>
      <c r="EO109" s="352"/>
      <c r="EP109" s="352"/>
      <c r="EQ109" s="352"/>
    </row>
    <row r="110" spans="23:147" x14ac:dyDescent="0.25">
      <c r="W110" s="352"/>
      <c r="X110" s="352"/>
      <c r="Y110" s="352"/>
      <c r="Z110" s="352"/>
      <c r="AA110" s="352"/>
      <c r="AB110" s="352"/>
      <c r="AC110" s="352"/>
      <c r="AD110" s="352"/>
      <c r="AE110" s="352"/>
      <c r="AF110" s="352"/>
      <c r="AG110" s="352"/>
      <c r="AH110" s="352"/>
      <c r="AI110" s="352"/>
      <c r="AJ110" s="352"/>
      <c r="AK110" s="352"/>
      <c r="AL110" s="352"/>
      <c r="AM110" s="352"/>
      <c r="AN110" s="352"/>
      <c r="AO110" s="352"/>
      <c r="AP110" s="352"/>
      <c r="AQ110" s="352"/>
      <c r="AR110" s="352"/>
      <c r="AS110" s="352"/>
      <c r="AT110" s="352"/>
      <c r="AU110" s="352"/>
      <c r="AV110" s="352"/>
      <c r="AW110" s="352"/>
      <c r="AX110" s="352"/>
      <c r="AY110" s="352"/>
      <c r="AZ110" s="352"/>
      <c r="BA110" s="352"/>
      <c r="BB110" s="352"/>
      <c r="BC110" s="352"/>
      <c r="BD110" s="352"/>
      <c r="BE110" s="352"/>
      <c r="BF110" s="352"/>
      <c r="BG110" s="352"/>
      <c r="BH110" s="352"/>
      <c r="BI110" s="352"/>
      <c r="BJ110" s="352"/>
      <c r="BK110" s="352"/>
      <c r="BL110" s="352"/>
      <c r="BM110" s="352"/>
      <c r="BN110" s="352"/>
      <c r="BO110" s="352"/>
      <c r="BP110" s="352"/>
      <c r="BQ110" s="352"/>
      <c r="BR110" s="352"/>
      <c r="BS110" s="352"/>
      <c r="BT110" s="352"/>
      <c r="BU110" s="352"/>
      <c r="BV110" s="352"/>
      <c r="BW110" s="352"/>
      <c r="BX110" s="352"/>
      <c r="BY110" s="352"/>
      <c r="BZ110" s="352"/>
      <c r="CA110" s="352"/>
      <c r="CB110" s="352"/>
      <c r="CC110" s="352"/>
      <c r="CD110" s="352"/>
      <c r="CE110" s="352"/>
      <c r="CF110" s="352"/>
      <c r="CG110" s="352"/>
      <c r="CH110" s="352"/>
      <c r="CI110" s="352"/>
      <c r="CJ110" s="352"/>
      <c r="CK110" s="352"/>
      <c r="CL110" s="352"/>
      <c r="CM110" s="352"/>
      <c r="CN110" s="352"/>
      <c r="CO110" s="352"/>
      <c r="CP110" s="352"/>
      <c r="CQ110" s="352"/>
      <c r="CR110" s="352"/>
      <c r="CS110" s="352"/>
      <c r="CT110" s="352"/>
      <c r="CU110" s="352"/>
      <c r="CV110" s="352"/>
      <c r="CW110" s="352"/>
      <c r="CX110" s="352"/>
      <c r="CY110" s="352"/>
      <c r="CZ110" s="352"/>
      <c r="DA110" s="352"/>
      <c r="DB110" s="352"/>
      <c r="DC110" s="352"/>
      <c r="DD110" s="352"/>
      <c r="DE110" s="352"/>
      <c r="DF110" s="352"/>
      <c r="DG110" s="352"/>
      <c r="DH110" s="352"/>
      <c r="DI110" s="352"/>
      <c r="DJ110" s="352"/>
      <c r="DK110" s="352"/>
      <c r="DL110" s="352"/>
      <c r="DM110" s="352"/>
      <c r="DN110" s="352"/>
      <c r="DO110" s="352"/>
      <c r="DP110" s="352"/>
      <c r="DQ110" s="352"/>
      <c r="DR110" s="352"/>
      <c r="DS110" s="352"/>
      <c r="DT110" s="352"/>
      <c r="DU110" s="352"/>
      <c r="DV110" s="352"/>
      <c r="DW110" s="352"/>
      <c r="DX110" s="352"/>
      <c r="DY110" s="352"/>
      <c r="DZ110" s="352"/>
      <c r="EA110" s="352"/>
      <c r="EB110" s="352"/>
      <c r="EC110" s="352"/>
      <c r="ED110" s="352"/>
      <c r="EE110" s="352"/>
      <c r="EF110" s="352"/>
      <c r="EG110" s="352"/>
      <c r="EH110" s="352"/>
      <c r="EI110" s="352"/>
      <c r="EJ110" s="352"/>
      <c r="EK110" s="352"/>
      <c r="EL110" s="352"/>
      <c r="EM110" s="352"/>
      <c r="EN110" s="352"/>
      <c r="EO110" s="352"/>
      <c r="EP110" s="352"/>
      <c r="EQ110" s="352"/>
    </row>
    <row r="111" spans="23:147" x14ac:dyDescent="0.25">
      <c r="W111" s="352"/>
      <c r="X111" s="352"/>
      <c r="Y111" s="352"/>
      <c r="Z111" s="352"/>
      <c r="AA111" s="352"/>
      <c r="AB111" s="352"/>
      <c r="AC111" s="352"/>
      <c r="AD111" s="352"/>
      <c r="AE111" s="352"/>
      <c r="AF111" s="352"/>
      <c r="AG111" s="352"/>
      <c r="AH111" s="352"/>
      <c r="AI111" s="352"/>
      <c r="AJ111" s="352"/>
      <c r="AK111" s="352"/>
      <c r="AL111" s="352"/>
      <c r="AM111" s="352"/>
      <c r="AN111" s="352"/>
      <c r="AO111" s="352"/>
      <c r="AP111" s="352"/>
      <c r="AQ111" s="352"/>
      <c r="AR111" s="352"/>
      <c r="AS111" s="352"/>
      <c r="AT111" s="352"/>
      <c r="AU111" s="352"/>
      <c r="AV111" s="352"/>
      <c r="AW111" s="352"/>
      <c r="AX111" s="352"/>
      <c r="AY111" s="352"/>
      <c r="AZ111" s="352"/>
      <c r="BA111" s="352"/>
      <c r="BB111" s="352"/>
      <c r="BC111" s="352"/>
      <c r="BD111" s="352"/>
      <c r="BE111" s="352"/>
      <c r="BF111" s="352"/>
      <c r="BG111" s="352"/>
      <c r="BH111" s="352"/>
      <c r="BI111" s="352"/>
      <c r="BJ111" s="352"/>
      <c r="BK111" s="352"/>
      <c r="BL111" s="352"/>
      <c r="BM111" s="352"/>
      <c r="BN111" s="352"/>
      <c r="BO111" s="352"/>
      <c r="BP111" s="352"/>
      <c r="BQ111" s="352"/>
      <c r="BR111" s="352"/>
      <c r="BS111" s="352"/>
      <c r="BT111" s="352"/>
      <c r="BU111" s="352"/>
      <c r="BV111" s="352"/>
      <c r="BW111" s="352"/>
      <c r="BX111" s="352"/>
      <c r="BY111" s="352"/>
      <c r="BZ111" s="352"/>
      <c r="CA111" s="352"/>
      <c r="CB111" s="352"/>
      <c r="CC111" s="352"/>
      <c r="CD111" s="352"/>
      <c r="CE111" s="352"/>
      <c r="CF111" s="352"/>
      <c r="CG111" s="352"/>
      <c r="CH111" s="352"/>
      <c r="CI111" s="352"/>
      <c r="CJ111" s="352"/>
      <c r="CK111" s="352"/>
      <c r="CL111" s="352"/>
      <c r="CM111" s="352"/>
      <c r="CN111" s="352"/>
      <c r="CO111" s="352"/>
      <c r="CP111" s="352"/>
      <c r="CQ111" s="352"/>
      <c r="CR111" s="352"/>
      <c r="CS111" s="352"/>
      <c r="CT111" s="352"/>
      <c r="CU111" s="352"/>
      <c r="CV111" s="352"/>
      <c r="CW111" s="352"/>
      <c r="CX111" s="352"/>
      <c r="CY111" s="352"/>
      <c r="CZ111" s="352"/>
      <c r="DA111" s="352"/>
      <c r="DB111" s="352"/>
      <c r="DC111" s="352"/>
      <c r="DD111" s="352"/>
      <c r="DE111" s="352"/>
      <c r="DF111" s="352"/>
      <c r="DG111" s="352"/>
      <c r="DH111" s="352"/>
      <c r="DI111" s="352"/>
      <c r="DJ111" s="352"/>
      <c r="DK111" s="352"/>
      <c r="DL111" s="352"/>
      <c r="DM111" s="352"/>
      <c r="DN111" s="352"/>
      <c r="DO111" s="352"/>
      <c r="DP111" s="352"/>
      <c r="DQ111" s="352"/>
      <c r="DR111" s="352"/>
      <c r="DS111" s="352"/>
      <c r="DT111" s="352"/>
      <c r="DU111" s="352"/>
      <c r="DV111" s="352"/>
      <c r="DW111" s="352"/>
      <c r="DX111" s="352"/>
      <c r="DY111" s="352"/>
      <c r="DZ111" s="352"/>
      <c r="EA111" s="352"/>
      <c r="EB111" s="352"/>
      <c r="EC111" s="352"/>
      <c r="ED111" s="352"/>
      <c r="EE111" s="352"/>
      <c r="EF111" s="352"/>
      <c r="EG111" s="352"/>
      <c r="EH111" s="352"/>
      <c r="EI111" s="352"/>
      <c r="EJ111" s="352"/>
      <c r="EK111" s="352"/>
      <c r="EL111" s="352"/>
      <c r="EM111" s="352"/>
      <c r="EN111" s="352"/>
      <c r="EO111" s="352"/>
      <c r="EP111" s="352"/>
      <c r="EQ111" s="352"/>
    </row>
  </sheetData>
  <mergeCells count="65">
    <mergeCell ref="D7:D9"/>
    <mergeCell ref="E7:E9"/>
    <mergeCell ref="U43:U45"/>
    <mergeCell ref="V43:V45"/>
    <mergeCell ref="R33:R34"/>
    <mergeCell ref="D41:D42"/>
    <mergeCell ref="R41:R42"/>
    <mergeCell ref="F43:F45"/>
    <mergeCell ref="G43:G45"/>
    <mergeCell ref="R43:R45"/>
    <mergeCell ref="V7:V9"/>
    <mergeCell ref="R7:R9"/>
    <mergeCell ref="S7:S9"/>
    <mergeCell ref="T7:T9"/>
    <mergeCell ref="F7:F9"/>
    <mergeCell ref="U7:U9"/>
    <mergeCell ref="P7:Q8"/>
    <mergeCell ref="F1:M1"/>
    <mergeCell ref="G7:G9"/>
    <mergeCell ref="H7:O7"/>
    <mergeCell ref="H8:I8"/>
    <mergeCell ref="J8:K8"/>
    <mergeCell ref="L8:M8"/>
    <mergeCell ref="N8:O8"/>
    <mergeCell ref="B11:B22"/>
    <mergeCell ref="B50:B66"/>
    <mergeCell ref="A7:A9"/>
    <mergeCell ref="B7:B9"/>
    <mergeCell ref="C7:C9"/>
    <mergeCell ref="B23:B28"/>
    <mergeCell ref="A11:A45"/>
    <mergeCell ref="B33:B40"/>
    <mergeCell ref="B29:B31"/>
    <mergeCell ref="B41:B45"/>
    <mergeCell ref="C43:C45"/>
    <mergeCell ref="C78:C79"/>
    <mergeCell ref="D78:D79"/>
    <mergeCell ref="F78:F79"/>
    <mergeCell ref="G78:G79"/>
    <mergeCell ref="R78:R79"/>
    <mergeCell ref="Q78:Q79"/>
    <mergeCell ref="P78:P79"/>
    <mergeCell ref="O78:O79"/>
    <mergeCell ref="N78:N79"/>
    <mergeCell ref="M78:M79"/>
    <mergeCell ref="E78:E79"/>
    <mergeCell ref="H78:H79"/>
    <mergeCell ref="I78:I79"/>
    <mergeCell ref="J78:J79"/>
    <mergeCell ref="K78:K79"/>
    <mergeCell ref="B78:B79"/>
    <mergeCell ref="A46:A49"/>
    <mergeCell ref="B46:B47"/>
    <mergeCell ref="B48:B49"/>
    <mergeCell ref="A50:A74"/>
    <mergeCell ref="B67:B71"/>
    <mergeCell ref="B72:B74"/>
    <mergeCell ref="A75:A81"/>
    <mergeCell ref="B76:B77"/>
    <mergeCell ref="B80:B81"/>
    <mergeCell ref="V78:V79"/>
    <mergeCell ref="T78:T79"/>
    <mergeCell ref="U78:U79"/>
    <mergeCell ref="S78:S79"/>
    <mergeCell ref="L78:L7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22"/>
    <dataValidation allowBlank="1" showInputMessage="1" showErrorMessage="1" promptTitle="INDICADORES DE RESULTADOS" prompt="Medidas o variables para verificar el cumplimiento de cada paso._x000a_" sqref="E7:E22"/>
    <dataValidation type="list" allowBlank="1" showInputMessage="1" showErrorMessage="1" sqref="C11:C44 C80:C81 C46:C78">
      <formula1>$P$1:$V$1</formula1>
    </dataValidation>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10 D10:D22"/>
    <dataValidation allowBlank="1" showInputMessage="1" showErrorMessage="1" promptTitle="JUSTIFICACIÓN" prompt="Es aquella en que se explica de forma convincente el motivo por el que y para que se va realizar dicha actividad, que beneficio va traer a la institución." sqref="R7:R22"/>
    <dataValidation allowBlank="1" showInputMessage="1" showErrorMessage="1" promptTitle="MEDIO DE VERIFICACIÓN" prompt="Corresponde a los elementos a través del cual se acredita y se verifican  las actividades." sqref="S7:S22"/>
    <dataValidation allowBlank="1" showInputMessage="1" showErrorMessage="1" promptTitle="POBLACIÓN OBJETIVO" prompt="Grupo  de personas al cual se pretende beneficiar con dicho actividad." sqref="T7:T22"/>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V22"/>
    <dataValidation allowBlank="1" showInputMessage="1" showErrorMessage="1" promptTitle="CORRELATIVO DE LA ACTIVIDAD" prompt="Estos son los mismos utilizados en los cuadros de costos, los cuales sirven para poder reflejar la Actividad a realizar en cada uno de los cuadros de costos." sqref="F7:F22"/>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N1" zoomScale="80" zoomScaleNormal="80" workbookViewId="0">
      <pane ySplit="11" topLeftCell="A504" activePane="bottomLeft" state="frozen"/>
      <selection activeCell="A11" sqref="A11"/>
      <selection pane="bottomLeft" activeCell="O539" sqref="O539"/>
    </sheetView>
  </sheetViews>
  <sheetFormatPr baseColWidth="10" defaultColWidth="11.5703125" defaultRowHeight="15" x14ac:dyDescent="0.25"/>
  <cols>
    <col min="1" max="1" width="4.5703125" style="84" customWidth="1"/>
    <col min="2" max="2" width="15.85546875" style="76" customWidth="1"/>
    <col min="3" max="3" width="89.42578125" style="84" bestFit="1" customWidth="1"/>
    <col min="4" max="24" width="32" style="173" customWidth="1"/>
    <col min="25" max="27" width="34.28515625" style="173" customWidth="1"/>
    <col min="28" max="44" width="24.28515625" style="173" customWidth="1"/>
    <col min="45" max="16384" width="11.5703125" style="84"/>
  </cols>
  <sheetData>
    <row r="1" spans="1:571" ht="26.25" hidden="1" x14ac:dyDescent="0.25">
      <c r="A1" s="185"/>
      <c r="B1" s="188"/>
      <c r="C1" s="185" t="s">
        <v>250</v>
      </c>
      <c r="D1" s="188" t="s">
        <v>251</v>
      </c>
      <c r="E1" s="179" t="s">
        <v>252</v>
      </c>
      <c r="F1" s="179" t="s">
        <v>495</v>
      </c>
      <c r="G1" s="179" t="s">
        <v>497</v>
      </c>
      <c r="H1" s="179" t="s">
        <v>499</v>
      </c>
      <c r="I1" s="179" t="s">
        <v>501</v>
      </c>
      <c r="J1" s="179" t="s">
        <v>503</v>
      </c>
      <c r="K1" s="179" t="s">
        <v>505</v>
      </c>
      <c r="L1" s="179" t="s">
        <v>253</v>
      </c>
      <c r="M1" s="179" t="s">
        <v>508</v>
      </c>
      <c r="N1" s="179" t="s">
        <v>254</v>
      </c>
      <c r="O1" s="179" t="s">
        <v>510</v>
      </c>
      <c r="P1" s="179" t="s">
        <v>512</v>
      </c>
      <c r="Q1" s="179" t="s">
        <v>514</v>
      </c>
      <c r="R1" s="179" t="s">
        <v>512</v>
      </c>
      <c r="S1" s="179" t="s">
        <v>514</v>
      </c>
      <c r="T1" s="179" t="s">
        <v>514</v>
      </c>
      <c r="U1" s="179" t="s">
        <v>255</v>
      </c>
      <c r="V1" s="179" t="s">
        <v>515</v>
      </c>
      <c r="W1" s="179" t="s">
        <v>518</v>
      </c>
      <c r="X1" s="179" t="s">
        <v>518</v>
      </c>
      <c r="Y1" s="179" t="s">
        <v>256</v>
      </c>
      <c r="Z1" s="408"/>
      <c r="AA1" s="179" t="s">
        <v>256</v>
      </c>
      <c r="AB1" s="179" t="s">
        <v>520</v>
      </c>
      <c r="AC1" s="179" t="s">
        <v>257</v>
      </c>
      <c r="AD1" s="179" t="s">
        <v>521</v>
      </c>
      <c r="AE1" s="179" t="s">
        <v>522</v>
      </c>
      <c r="AF1" s="179" t="s">
        <v>526</v>
      </c>
      <c r="AG1" s="179" t="s">
        <v>273</v>
      </c>
      <c r="AH1" s="179" t="s">
        <v>527</v>
      </c>
      <c r="AI1" s="179" t="s">
        <v>529</v>
      </c>
      <c r="AJ1" s="179" t="s">
        <v>531</v>
      </c>
      <c r="AK1" s="179" t="s">
        <v>274</v>
      </c>
      <c r="AL1" s="179" t="s">
        <v>533</v>
      </c>
      <c r="AM1" s="179" t="s">
        <v>535</v>
      </c>
      <c r="AN1" s="179" t="s">
        <v>537</v>
      </c>
      <c r="AO1" s="179" t="s">
        <v>539</v>
      </c>
      <c r="AP1" s="179" t="s">
        <v>249</v>
      </c>
      <c r="AQ1" s="179" t="s">
        <v>541</v>
      </c>
      <c r="AR1" s="188" t="s">
        <v>258</v>
      </c>
      <c r="AS1" s="179" t="s">
        <v>543</v>
      </c>
      <c r="AT1" s="179" t="s">
        <v>259</v>
      </c>
      <c r="AU1" s="179" t="s">
        <v>545</v>
      </c>
      <c r="AV1" s="179" t="s">
        <v>547</v>
      </c>
      <c r="AW1" s="179" t="s">
        <v>260</v>
      </c>
      <c r="AX1" s="179" t="s">
        <v>549</v>
      </c>
      <c r="AY1" s="179" t="s">
        <v>551</v>
      </c>
      <c r="AZ1" s="179" t="s">
        <v>261</v>
      </c>
      <c r="BA1" s="179" t="s">
        <v>552</v>
      </c>
      <c r="BB1" s="179" t="s">
        <v>554</v>
      </c>
      <c r="BC1" s="179" t="s">
        <v>555</v>
      </c>
      <c r="BD1" s="179" t="s">
        <v>556</v>
      </c>
      <c r="BE1" s="179" t="s">
        <v>558</v>
      </c>
      <c r="BF1" s="179" t="s">
        <v>560</v>
      </c>
      <c r="BG1" s="179" t="s">
        <v>561</v>
      </c>
      <c r="BH1" s="179" t="s">
        <v>262</v>
      </c>
      <c r="BI1" s="179" t="s">
        <v>563</v>
      </c>
      <c r="BJ1" s="179" t="s">
        <v>565</v>
      </c>
      <c r="BK1" s="179" t="s">
        <v>567</v>
      </c>
      <c r="BL1" s="179" t="s">
        <v>569</v>
      </c>
      <c r="BM1" s="179" t="s">
        <v>571</v>
      </c>
      <c r="BN1" s="179" t="s">
        <v>573</v>
      </c>
      <c r="BO1" s="179" t="s">
        <v>575</v>
      </c>
      <c r="BP1" s="179" t="s">
        <v>577</v>
      </c>
      <c r="BQ1" s="179" t="s">
        <v>275</v>
      </c>
      <c r="BR1" s="179" t="s">
        <v>579</v>
      </c>
      <c r="BS1" s="179" t="s">
        <v>581</v>
      </c>
      <c r="BT1" s="179" t="s">
        <v>583</v>
      </c>
      <c r="BU1" s="179" t="s">
        <v>585</v>
      </c>
      <c r="BV1" s="179" t="s">
        <v>587</v>
      </c>
      <c r="BW1" s="179" t="s">
        <v>589</v>
      </c>
      <c r="BX1" s="179" t="s">
        <v>591</v>
      </c>
      <c r="BY1" s="179" t="s">
        <v>593</v>
      </c>
      <c r="BZ1" s="179" t="s">
        <v>595</v>
      </c>
      <c r="CA1" s="179" t="s">
        <v>597</v>
      </c>
      <c r="CB1" s="188" t="s">
        <v>263</v>
      </c>
      <c r="CC1" s="179" t="s">
        <v>264</v>
      </c>
      <c r="CD1" s="179" t="s">
        <v>599</v>
      </c>
      <c r="CE1" s="179" t="s">
        <v>265</v>
      </c>
      <c r="CF1" s="179" t="s">
        <v>601</v>
      </c>
      <c r="CG1" s="179" t="s">
        <v>603</v>
      </c>
      <c r="CH1" s="188" t="s">
        <v>266</v>
      </c>
      <c r="CI1" s="179" t="s">
        <v>267</v>
      </c>
      <c r="CJ1" s="179" t="s">
        <v>605</v>
      </c>
      <c r="CK1" s="179" t="s">
        <v>268</v>
      </c>
      <c r="CL1" s="179" t="s">
        <v>607</v>
      </c>
      <c r="CM1" s="179" t="s">
        <v>609</v>
      </c>
      <c r="CN1" s="179" t="s">
        <v>611</v>
      </c>
      <c r="CO1" s="188" t="s">
        <v>269</v>
      </c>
      <c r="CP1" s="179" t="s">
        <v>617</v>
      </c>
      <c r="CQ1" s="179" t="s">
        <v>619</v>
      </c>
      <c r="CR1" s="179" t="s">
        <v>270</v>
      </c>
      <c r="CS1" s="179" t="s">
        <v>613</v>
      </c>
      <c r="CT1" s="179" t="s">
        <v>615</v>
      </c>
      <c r="CU1" s="179" t="s">
        <v>271</v>
      </c>
      <c r="CV1" s="179" t="s">
        <v>621</v>
      </c>
      <c r="CW1" s="179" t="s">
        <v>272</v>
      </c>
      <c r="CX1" s="179" t="s">
        <v>622</v>
      </c>
      <c r="CY1" s="176" t="s">
        <v>276</v>
      </c>
      <c r="CZ1" s="188" t="s">
        <v>277</v>
      </c>
      <c r="DA1" s="179" t="s">
        <v>623</v>
      </c>
      <c r="DB1" s="179" t="s">
        <v>624</v>
      </c>
      <c r="DC1" s="179" t="s">
        <v>626</v>
      </c>
      <c r="DD1" s="179" t="s">
        <v>278</v>
      </c>
      <c r="DE1" s="179" t="s">
        <v>628</v>
      </c>
      <c r="DF1" s="179" t="s">
        <v>630</v>
      </c>
      <c r="DG1" s="179" t="s">
        <v>632</v>
      </c>
      <c r="DH1" s="179" t="s">
        <v>634</v>
      </c>
      <c r="DI1" s="179" t="s">
        <v>636</v>
      </c>
      <c r="DJ1" s="179" t="s">
        <v>638</v>
      </c>
      <c r="DK1" s="188" t="s">
        <v>279</v>
      </c>
      <c r="DL1" s="179" t="s">
        <v>280</v>
      </c>
      <c r="DM1" s="179" t="s">
        <v>640</v>
      </c>
      <c r="DN1" s="179" t="s">
        <v>281</v>
      </c>
      <c r="DO1" s="179" t="s">
        <v>642</v>
      </c>
      <c r="DP1" s="179" t="s">
        <v>644</v>
      </c>
      <c r="DQ1" s="179" t="s">
        <v>646</v>
      </c>
      <c r="DR1" s="179" t="s">
        <v>648</v>
      </c>
      <c r="DS1" s="179" t="s">
        <v>650</v>
      </c>
      <c r="DT1" s="179" t="s">
        <v>652</v>
      </c>
      <c r="DU1" s="179" t="s">
        <v>654</v>
      </c>
      <c r="DV1" s="179" t="s">
        <v>282</v>
      </c>
      <c r="DW1" s="179" t="s">
        <v>656</v>
      </c>
      <c r="DX1" s="179" t="s">
        <v>658</v>
      </c>
      <c r="DY1" s="179" t="s">
        <v>660</v>
      </c>
      <c r="DZ1" s="188" t="s">
        <v>283</v>
      </c>
      <c r="EA1" s="179" t="s">
        <v>662</v>
      </c>
      <c r="EB1" s="179" t="s">
        <v>284</v>
      </c>
      <c r="EC1" s="179" t="s">
        <v>664</v>
      </c>
      <c r="ED1" s="179" t="s">
        <v>285</v>
      </c>
      <c r="EE1" s="179" t="s">
        <v>666</v>
      </c>
      <c r="EF1" s="179" t="s">
        <v>668</v>
      </c>
      <c r="EG1" s="179" t="s">
        <v>670</v>
      </c>
      <c r="EH1" s="179" t="s">
        <v>672</v>
      </c>
      <c r="EI1" s="179" t="s">
        <v>674</v>
      </c>
      <c r="EJ1" s="179" t="s">
        <v>676</v>
      </c>
      <c r="EK1" s="179" t="s">
        <v>678</v>
      </c>
      <c r="EL1" s="179" t="s">
        <v>680</v>
      </c>
      <c r="EM1" s="179" t="s">
        <v>682</v>
      </c>
      <c r="EN1" s="179" t="s">
        <v>684</v>
      </c>
      <c r="EO1" s="179" t="s">
        <v>686</v>
      </c>
      <c r="EP1" s="188" t="s">
        <v>286</v>
      </c>
      <c r="EQ1" s="179" t="s">
        <v>688</v>
      </c>
      <c r="ER1" s="179" t="s">
        <v>287</v>
      </c>
      <c r="ES1" s="179" t="s">
        <v>690</v>
      </c>
      <c r="ET1" s="179" t="s">
        <v>692</v>
      </c>
      <c r="EU1" s="179" t="s">
        <v>288</v>
      </c>
      <c r="EV1" s="179" t="s">
        <v>694</v>
      </c>
      <c r="EW1" s="179" t="s">
        <v>696</v>
      </c>
      <c r="EX1" s="179" t="s">
        <v>289</v>
      </c>
      <c r="EY1" s="179" t="s">
        <v>698</v>
      </c>
      <c r="EZ1" s="179" t="s">
        <v>700</v>
      </c>
      <c r="FA1" s="179" t="s">
        <v>702</v>
      </c>
      <c r="FB1" s="179" t="s">
        <v>290</v>
      </c>
      <c r="FC1" s="179" t="s">
        <v>704</v>
      </c>
      <c r="FD1" s="179" t="s">
        <v>706</v>
      </c>
      <c r="FE1" s="188" t="s">
        <v>291</v>
      </c>
      <c r="FF1" s="179" t="s">
        <v>292</v>
      </c>
      <c r="FG1" s="179" t="s">
        <v>708</v>
      </c>
      <c r="FH1" s="179" t="s">
        <v>710</v>
      </c>
      <c r="FI1" s="179" t="s">
        <v>712</v>
      </c>
      <c r="FJ1" s="179" t="s">
        <v>714</v>
      </c>
      <c r="FK1" s="179" t="s">
        <v>293</v>
      </c>
      <c r="FL1" s="179" t="s">
        <v>716</v>
      </c>
      <c r="FM1" s="179" t="s">
        <v>718</v>
      </c>
      <c r="FN1" s="179" t="s">
        <v>720</v>
      </c>
      <c r="FO1" s="179" t="s">
        <v>722</v>
      </c>
      <c r="FP1" s="179" t="s">
        <v>724</v>
      </c>
      <c r="FQ1" s="179" t="s">
        <v>294</v>
      </c>
      <c r="FR1" s="179" t="s">
        <v>727</v>
      </c>
      <c r="FS1" s="179" t="s">
        <v>295</v>
      </c>
      <c r="FT1" s="179" t="s">
        <v>730</v>
      </c>
      <c r="FU1" s="179" t="s">
        <v>731</v>
      </c>
      <c r="FV1" s="179" t="s">
        <v>733</v>
      </c>
      <c r="FW1" s="179" t="s">
        <v>296</v>
      </c>
      <c r="FX1" s="179" t="s">
        <v>736</v>
      </c>
      <c r="FY1" s="179" t="s">
        <v>737</v>
      </c>
      <c r="FZ1" s="179" t="s">
        <v>739</v>
      </c>
      <c r="GA1" s="179" t="s">
        <v>297</v>
      </c>
      <c r="GB1" s="179" t="s">
        <v>742</v>
      </c>
      <c r="GC1" s="179" t="s">
        <v>744</v>
      </c>
      <c r="GD1" s="179" t="s">
        <v>746</v>
      </c>
      <c r="GE1" s="188" t="s">
        <v>298</v>
      </c>
      <c r="GF1" s="188" t="s">
        <v>299</v>
      </c>
      <c r="GG1" s="179" t="s">
        <v>305</v>
      </c>
      <c r="GH1" s="179" t="s">
        <v>748</v>
      </c>
      <c r="GI1" s="179" t="s">
        <v>750</v>
      </c>
      <c r="GJ1" s="179" t="s">
        <v>752</v>
      </c>
      <c r="GK1" s="179" t="s">
        <v>754</v>
      </c>
      <c r="GL1" s="179" t="s">
        <v>756</v>
      </c>
      <c r="GM1" s="179" t="s">
        <v>758</v>
      </c>
      <c r="GN1" s="188" t="s">
        <v>300</v>
      </c>
      <c r="GO1" s="179" t="s">
        <v>306</v>
      </c>
      <c r="GP1" s="179" t="s">
        <v>760</v>
      </c>
      <c r="GQ1" s="179" t="s">
        <v>762</v>
      </c>
      <c r="GR1" s="179" t="s">
        <v>763</v>
      </c>
      <c r="GS1" s="179" t="s">
        <v>307</v>
      </c>
      <c r="GT1" s="179" t="s">
        <v>766</v>
      </c>
      <c r="GU1" s="179" t="s">
        <v>767</v>
      </c>
      <c r="GV1" s="188" t="s">
        <v>301</v>
      </c>
      <c r="GW1" s="179" t="s">
        <v>302</v>
      </c>
      <c r="GX1" s="179" t="s">
        <v>769</v>
      </c>
      <c r="GY1" s="179" t="s">
        <v>771</v>
      </c>
      <c r="GZ1" s="179" t="s">
        <v>773</v>
      </c>
      <c r="HA1" s="179" t="s">
        <v>775</v>
      </c>
      <c r="HB1" s="179" t="s">
        <v>777</v>
      </c>
      <c r="HC1" s="188" t="s">
        <v>303</v>
      </c>
      <c r="HD1" s="179" t="s">
        <v>304</v>
      </c>
      <c r="HE1" s="179" t="s">
        <v>779</v>
      </c>
      <c r="HF1" s="179" t="s">
        <v>781</v>
      </c>
      <c r="HG1" s="179" t="s">
        <v>783</v>
      </c>
      <c r="HH1" s="179" t="s">
        <v>785</v>
      </c>
      <c r="HI1" s="179" t="s">
        <v>787</v>
      </c>
      <c r="HJ1" s="179" t="s">
        <v>789</v>
      </c>
      <c r="HK1" s="176" t="s">
        <v>308</v>
      </c>
      <c r="HL1" s="188" t="s">
        <v>309</v>
      </c>
      <c r="HM1" s="179" t="s">
        <v>310</v>
      </c>
      <c r="HN1" s="179" t="s">
        <v>791</v>
      </c>
      <c r="HO1" s="179" t="s">
        <v>793</v>
      </c>
      <c r="HP1" s="179" t="s">
        <v>795</v>
      </c>
      <c r="HQ1" s="179" t="s">
        <v>797</v>
      </c>
      <c r="HR1" s="179" t="s">
        <v>311</v>
      </c>
      <c r="HS1" s="179" t="s">
        <v>800</v>
      </c>
      <c r="HT1" s="179" t="s">
        <v>328</v>
      </c>
      <c r="HU1" s="179" t="s">
        <v>838</v>
      </c>
      <c r="HV1" s="179" t="s">
        <v>840</v>
      </c>
      <c r="HW1" s="179" t="s">
        <v>842</v>
      </c>
      <c r="HX1" s="188" t="s">
        <v>312</v>
      </c>
      <c r="HY1" s="179" t="s">
        <v>802</v>
      </c>
      <c r="HZ1" s="179" t="s">
        <v>804</v>
      </c>
      <c r="IA1" s="179" t="s">
        <v>313</v>
      </c>
      <c r="IB1" s="179" t="s">
        <v>807</v>
      </c>
      <c r="IC1" s="179" t="s">
        <v>809</v>
      </c>
      <c r="ID1" s="179" t="s">
        <v>810</v>
      </c>
      <c r="IE1" s="179" t="s">
        <v>812</v>
      </c>
      <c r="IF1" s="188" t="s">
        <v>314</v>
      </c>
      <c r="IG1" s="179" t="s">
        <v>814</v>
      </c>
      <c r="IH1" s="179" t="s">
        <v>816</v>
      </c>
      <c r="II1" s="179" t="s">
        <v>818</v>
      </c>
      <c r="IJ1" s="179" t="s">
        <v>315</v>
      </c>
      <c r="IK1" s="179" t="s">
        <v>820</v>
      </c>
      <c r="IL1" s="179" t="s">
        <v>822</v>
      </c>
      <c r="IM1" s="179" t="s">
        <v>316</v>
      </c>
      <c r="IN1" s="179" t="s">
        <v>824</v>
      </c>
      <c r="IO1" s="179" t="s">
        <v>826</v>
      </c>
      <c r="IP1" s="179" t="s">
        <v>317</v>
      </c>
      <c r="IQ1" s="179" t="s">
        <v>828</v>
      </c>
      <c r="IR1" s="179" t="s">
        <v>830</v>
      </c>
      <c r="IS1" s="179" t="s">
        <v>832</v>
      </c>
      <c r="IT1" s="179" t="s">
        <v>834</v>
      </c>
      <c r="IU1" s="179" t="s">
        <v>318</v>
      </c>
      <c r="IV1" s="179" t="s">
        <v>836</v>
      </c>
      <c r="IW1" s="188" t="s">
        <v>319</v>
      </c>
      <c r="IX1" s="179" t="s">
        <v>844</v>
      </c>
      <c r="IY1" s="179" t="s">
        <v>846</v>
      </c>
      <c r="IZ1" s="179" t="s">
        <v>320</v>
      </c>
      <c r="JA1" s="179" t="s">
        <v>848</v>
      </c>
      <c r="JB1" s="179" t="s">
        <v>850</v>
      </c>
      <c r="JC1" s="179" t="s">
        <v>852</v>
      </c>
      <c r="JD1" s="188" t="s">
        <v>321</v>
      </c>
      <c r="JE1" s="179" t="s">
        <v>854</v>
      </c>
      <c r="JF1" s="179" t="s">
        <v>322</v>
      </c>
      <c r="JG1" s="179" t="s">
        <v>857</v>
      </c>
      <c r="JH1" s="179" t="s">
        <v>859</v>
      </c>
      <c r="JI1" s="179" t="s">
        <v>861</v>
      </c>
      <c r="JJ1" s="179" t="s">
        <v>863</v>
      </c>
      <c r="JK1" s="179" t="s">
        <v>865</v>
      </c>
      <c r="JL1" s="179" t="s">
        <v>867</v>
      </c>
      <c r="JM1" s="179" t="s">
        <v>323</v>
      </c>
      <c r="JN1" s="179" t="s">
        <v>870</v>
      </c>
      <c r="JO1" s="179" t="s">
        <v>872</v>
      </c>
      <c r="JP1" s="179" t="s">
        <v>874</v>
      </c>
      <c r="JQ1" s="179" t="s">
        <v>876</v>
      </c>
      <c r="JR1" s="179" t="s">
        <v>878</v>
      </c>
      <c r="JS1" s="179" t="s">
        <v>880</v>
      </c>
      <c r="JT1" s="179" t="s">
        <v>882</v>
      </c>
      <c r="JU1" s="179" t="s">
        <v>884</v>
      </c>
      <c r="JV1" s="179" t="s">
        <v>324</v>
      </c>
      <c r="JW1" s="179" t="s">
        <v>887</v>
      </c>
      <c r="JX1" s="179" t="s">
        <v>889</v>
      </c>
      <c r="JY1" s="179" t="s">
        <v>891</v>
      </c>
      <c r="JZ1" s="179" t="s">
        <v>893</v>
      </c>
      <c r="KA1" s="179" t="s">
        <v>894</v>
      </c>
      <c r="KB1" s="179" t="s">
        <v>896</v>
      </c>
      <c r="KC1" s="179" t="s">
        <v>898</v>
      </c>
      <c r="KD1" s="179" t="s">
        <v>900</v>
      </c>
      <c r="KE1" s="179" t="s">
        <v>902</v>
      </c>
      <c r="KF1" s="179" t="s">
        <v>904</v>
      </c>
      <c r="KG1" s="179" t="s">
        <v>906</v>
      </c>
      <c r="KH1" s="179" t="s">
        <v>908</v>
      </c>
      <c r="KI1" s="179" t="s">
        <v>910</v>
      </c>
      <c r="KJ1" s="179" t="s">
        <v>912</v>
      </c>
      <c r="KK1" s="179" t="s">
        <v>914</v>
      </c>
      <c r="KL1" s="179" t="s">
        <v>916</v>
      </c>
      <c r="KM1" s="179" t="s">
        <v>918</v>
      </c>
      <c r="KN1" s="179" t="s">
        <v>920</v>
      </c>
      <c r="KO1" s="179" t="s">
        <v>922</v>
      </c>
      <c r="KP1" s="179" t="s">
        <v>924</v>
      </c>
      <c r="KQ1" s="179" t="s">
        <v>926</v>
      </c>
      <c r="KR1" s="179" t="s">
        <v>928</v>
      </c>
      <c r="KS1" s="179" t="s">
        <v>930</v>
      </c>
      <c r="KT1" s="179" t="s">
        <v>932</v>
      </c>
      <c r="KU1" s="179" t="s">
        <v>934</v>
      </c>
      <c r="KV1" s="179" t="s">
        <v>936</v>
      </c>
      <c r="KW1" s="188" t="s">
        <v>325</v>
      </c>
      <c r="KX1" s="179" t="s">
        <v>938</v>
      </c>
      <c r="KY1" s="179" t="s">
        <v>326</v>
      </c>
      <c r="KZ1" s="179" t="s">
        <v>941</v>
      </c>
      <c r="LA1" s="179" t="s">
        <v>943</v>
      </c>
      <c r="LB1" s="179" t="s">
        <v>945</v>
      </c>
      <c r="LC1" s="179" t="s">
        <v>947</v>
      </c>
      <c r="LD1" s="179" t="s">
        <v>327</v>
      </c>
      <c r="LE1" s="179" t="s">
        <v>950</v>
      </c>
      <c r="LF1" s="179" t="s">
        <v>952</v>
      </c>
      <c r="LG1" s="179" t="s">
        <v>954</v>
      </c>
      <c r="LH1" s="179" t="s">
        <v>956</v>
      </c>
      <c r="LI1" s="179" t="s">
        <v>958</v>
      </c>
      <c r="LJ1" s="179" t="s">
        <v>960</v>
      </c>
      <c r="LK1" s="179" t="s">
        <v>962</v>
      </c>
      <c r="LL1" s="176" t="s">
        <v>329</v>
      </c>
      <c r="LM1" s="188" t="s">
        <v>330</v>
      </c>
      <c r="LN1" s="179" t="s">
        <v>331</v>
      </c>
      <c r="LO1" s="179" t="s">
        <v>332</v>
      </c>
      <c r="LP1" s="188" t="s">
        <v>333</v>
      </c>
      <c r="LQ1" s="179" t="s">
        <v>334</v>
      </c>
      <c r="LR1" s="179" t="s">
        <v>982</v>
      </c>
      <c r="LS1" s="179" t="s">
        <v>984</v>
      </c>
      <c r="LT1" s="179" t="s">
        <v>985</v>
      </c>
      <c r="LU1" s="179" t="s">
        <v>987</v>
      </c>
      <c r="LV1" s="179" t="s">
        <v>988</v>
      </c>
      <c r="LW1" s="179" t="s">
        <v>990</v>
      </c>
      <c r="LX1" s="179" t="s">
        <v>992</v>
      </c>
      <c r="LY1" s="179" t="s">
        <v>994</v>
      </c>
      <c r="LZ1" s="179" t="s">
        <v>996</v>
      </c>
      <c r="MA1" s="179" t="s">
        <v>335</v>
      </c>
      <c r="MB1" s="179" t="s">
        <v>999</v>
      </c>
      <c r="MC1" s="179" t="s">
        <v>1000</v>
      </c>
      <c r="MD1" s="179" t="s">
        <v>1002</v>
      </c>
      <c r="ME1" s="179" t="s">
        <v>336</v>
      </c>
      <c r="MF1" s="179" t="s">
        <v>1005</v>
      </c>
      <c r="MG1" s="179" t="s">
        <v>1006</v>
      </c>
      <c r="MH1" s="179" t="s">
        <v>1008</v>
      </c>
      <c r="MI1" s="179" t="s">
        <v>1010</v>
      </c>
      <c r="MJ1" s="179" t="s">
        <v>337</v>
      </c>
      <c r="MK1" s="179" t="s">
        <v>1013</v>
      </c>
      <c r="ML1" s="179" t="s">
        <v>1015</v>
      </c>
      <c r="MM1" s="179" t="s">
        <v>1017</v>
      </c>
      <c r="MN1" s="179" t="s">
        <v>1019</v>
      </c>
      <c r="MO1" s="179" t="s">
        <v>338</v>
      </c>
      <c r="MP1" s="179" t="s">
        <v>1022</v>
      </c>
      <c r="MQ1" s="179" t="s">
        <v>1024</v>
      </c>
      <c r="MR1" s="179" t="s">
        <v>1026</v>
      </c>
      <c r="MS1" s="179" t="s">
        <v>1028</v>
      </c>
      <c r="MT1" s="179" t="s">
        <v>1030</v>
      </c>
      <c r="MU1" s="179" t="s">
        <v>1032</v>
      </c>
      <c r="MV1" s="179" t="s">
        <v>1034</v>
      </c>
      <c r="MW1" s="179" t="s">
        <v>1036</v>
      </c>
      <c r="MX1" s="179" t="s">
        <v>1038</v>
      </c>
      <c r="MY1" s="179" t="s">
        <v>1040</v>
      </c>
      <c r="MZ1" s="179" t="s">
        <v>1042</v>
      </c>
      <c r="NA1" s="179" t="s">
        <v>1043</v>
      </c>
      <c r="NB1" s="188" t="s">
        <v>339</v>
      </c>
      <c r="NC1" s="179" t="s">
        <v>340</v>
      </c>
      <c r="ND1" s="179" t="s">
        <v>1045</v>
      </c>
      <c r="NE1" s="179" t="s">
        <v>1047</v>
      </c>
      <c r="NF1" s="179" t="s">
        <v>1049</v>
      </c>
      <c r="NG1" s="179" t="s">
        <v>1051</v>
      </c>
      <c r="NH1" s="188" t="s">
        <v>341</v>
      </c>
      <c r="NI1" s="179" t="s">
        <v>342</v>
      </c>
      <c r="NJ1" s="179" t="s">
        <v>1052</v>
      </c>
      <c r="NK1" s="179" t="s">
        <v>343</v>
      </c>
      <c r="NL1" s="179" t="s">
        <v>1054</v>
      </c>
      <c r="NM1" s="179" t="s">
        <v>1056</v>
      </c>
      <c r="NN1" s="179" t="s">
        <v>344</v>
      </c>
      <c r="NO1" s="179" t="s">
        <v>1058</v>
      </c>
      <c r="NP1" s="179" t="s">
        <v>1060</v>
      </c>
      <c r="NQ1" s="176" t="s">
        <v>330</v>
      </c>
      <c r="NR1" s="188" t="s">
        <v>331</v>
      </c>
      <c r="NS1" s="179" t="s">
        <v>345</v>
      </c>
      <c r="NT1" s="179" t="s">
        <v>964</v>
      </c>
      <c r="NU1" s="179" t="s">
        <v>966</v>
      </c>
      <c r="NV1" s="179" t="s">
        <v>968</v>
      </c>
      <c r="NW1" s="179" t="s">
        <v>970</v>
      </c>
      <c r="NX1" s="179" t="s">
        <v>346</v>
      </c>
      <c r="NY1" s="179" t="s">
        <v>972</v>
      </c>
      <c r="NZ1" s="179" t="s">
        <v>347</v>
      </c>
      <c r="OA1" s="179" t="s">
        <v>974</v>
      </c>
      <c r="OB1" s="188" t="s">
        <v>332</v>
      </c>
      <c r="OC1" s="179" t="s">
        <v>976</v>
      </c>
      <c r="OD1" s="179" t="s">
        <v>348</v>
      </c>
      <c r="OE1" s="176" t="s">
        <v>332</v>
      </c>
      <c r="OF1" s="188" t="s">
        <v>348</v>
      </c>
      <c r="OG1" s="179" t="s">
        <v>978</v>
      </c>
      <c r="OH1" s="179" t="s">
        <v>980</v>
      </c>
      <c r="OI1" s="179" t="s">
        <v>349</v>
      </c>
      <c r="OJ1" s="176" t="s">
        <v>350</v>
      </c>
      <c r="OK1" s="188" t="s">
        <v>351</v>
      </c>
      <c r="OL1" s="179" t="s">
        <v>352</v>
      </c>
      <c r="OM1" s="179" t="s">
        <v>1061</v>
      </c>
      <c r="ON1" s="179" t="s">
        <v>1063</v>
      </c>
      <c r="OO1" s="179" t="s">
        <v>353</v>
      </c>
      <c r="OP1" s="179" t="s">
        <v>363</v>
      </c>
      <c r="OQ1" s="179" t="s">
        <v>1065</v>
      </c>
      <c r="OR1" s="179" t="s">
        <v>1067</v>
      </c>
      <c r="OS1" s="179" t="s">
        <v>1069</v>
      </c>
      <c r="OT1" s="179" t="s">
        <v>1071</v>
      </c>
      <c r="OU1" s="179" t="s">
        <v>1073</v>
      </c>
      <c r="OV1" s="179" t="s">
        <v>1075</v>
      </c>
      <c r="OW1" s="179" t="s">
        <v>1077</v>
      </c>
      <c r="OX1" s="179" t="s">
        <v>1079</v>
      </c>
      <c r="OY1" s="179" t="s">
        <v>1081</v>
      </c>
      <c r="OZ1" s="179" t="s">
        <v>1083</v>
      </c>
      <c r="PA1" s="179" t="s">
        <v>1085</v>
      </c>
      <c r="PB1" s="179" t="s">
        <v>1087</v>
      </c>
      <c r="PC1" s="179" t="s">
        <v>1089</v>
      </c>
      <c r="PD1" s="179" t="s">
        <v>1091</v>
      </c>
      <c r="PE1" s="179" t="s">
        <v>1093</v>
      </c>
      <c r="PF1" s="179" t="s">
        <v>1095</v>
      </c>
      <c r="PG1" s="179" t="s">
        <v>1097</v>
      </c>
      <c r="PH1" s="179" t="s">
        <v>1099</v>
      </c>
      <c r="PI1" s="179" t="s">
        <v>1101</v>
      </c>
      <c r="PJ1" s="179" t="s">
        <v>1103</v>
      </c>
      <c r="PK1" s="179" t="s">
        <v>1105</v>
      </c>
      <c r="PL1" s="179" t="s">
        <v>1107</v>
      </c>
      <c r="PM1" s="179" t="s">
        <v>364</v>
      </c>
      <c r="PN1" s="179" t="s">
        <v>1110</v>
      </c>
      <c r="PO1" s="179" t="s">
        <v>1112</v>
      </c>
      <c r="PP1" s="179" t="s">
        <v>1113</v>
      </c>
      <c r="PQ1" s="179" t="s">
        <v>1115</v>
      </c>
      <c r="PR1" s="179" t="s">
        <v>1117</v>
      </c>
      <c r="PS1" s="179" t="s">
        <v>1119</v>
      </c>
      <c r="PT1" s="179" t="s">
        <v>1121</v>
      </c>
      <c r="PU1" s="179" t="s">
        <v>1123</v>
      </c>
      <c r="PV1" s="179" t="s">
        <v>1125</v>
      </c>
      <c r="PW1" s="179" t="s">
        <v>1127</v>
      </c>
      <c r="PX1" s="179" t="s">
        <v>1129</v>
      </c>
      <c r="PY1" s="179" t="s">
        <v>1131</v>
      </c>
      <c r="PZ1" s="179" t="s">
        <v>1133</v>
      </c>
      <c r="QA1" s="179" t="s">
        <v>1135</v>
      </c>
      <c r="QB1" s="179" t="s">
        <v>1137</v>
      </c>
      <c r="QC1" s="179" t="s">
        <v>1139</v>
      </c>
      <c r="QD1" s="179" t="s">
        <v>1141</v>
      </c>
      <c r="QE1" s="179" t="s">
        <v>1143</v>
      </c>
      <c r="QF1" s="179" t="s">
        <v>1145</v>
      </c>
      <c r="QG1" s="179" t="s">
        <v>1147</v>
      </c>
      <c r="QH1" s="179" t="s">
        <v>1149</v>
      </c>
      <c r="QI1" s="179" t="s">
        <v>1151</v>
      </c>
      <c r="QJ1" s="179" t="s">
        <v>1153</v>
      </c>
      <c r="QK1" s="179" t="s">
        <v>1155</v>
      </c>
      <c r="QL1" s="179" t="s">
        <v>1157</v>
      </c>
      <c r="QM1" s="179" t="s">
        <v>1159</v>
      </c>
      <c r="QN1" s="179" t="s">
        <v>354</v>
      </c>
      <c r="QO1" s="179" t="s">
        <v>1161</v>
      </c>
      <c r="QP1" s="179" t="s">
        <v>1163</v>
      </c>
      <c r="QQ1" s="179" t="s">
        <v>1165</v>
      </c>
      <c r="QR1" s="179" t="s">
        <v>1167</v>
      </c>
      <c r="QS1" s="179" t="s">
        <v>1169</v>
      </c>
      <c r="QT1" s="188" t="s">
        <v>355</v>
      </c>
      <c r="QU1" s="179" t="s">
        <v>356</v>
      </c>
      <c r="QV1" s="179" t="s">
        <v>1171</v>
      </c>
      <c r="QW1" s="179" t="s">
        <v>1173</v>
      </c>
      <c r="QX1" s="179" t="s">
        <v>1175</v>
      </c>
      <c r="QY1" s="179" t="s">
        <v>1177</v>
      </c>
      <c r="QZ1" s="179" t="s">
        <v>1179</v>
      </c>
      <c r="RA1" s="179" t="s">
        <v>1181</v>
      </c>
      <c r="RB1" s="188" t="s">
        <v>357</v>
      </c>
      <c r="RC1" s="179" t="s">
        <v>1183</v>
      </c>
      <c r="RD1" s="179" t="s">
        <v>358</v>
      </c>
      <c r="RE1" s="188" t="s">
        <v>359</v>
      </c>
      <c r="RF1" s="179" t="s">
        <v>360</v>
      </c>
      <c r="RG1" s="179" t="s">
        <v>1213</v>
      </c>
      <c r="RH1" s="179" t="s">
        <v>1215</v>
      </c>
      <c r="RI1" s="188" t="s">
        <v>361</v>
      </c>
      <c r="RJ1" s="179" t="s">
        <v>362</v>
      </c>
      <c r="RK1" s="179" t="s">
        <v>1217</v>
      </c>
      <c r="RL1" s="179" t="s">
        <v>1218</v>
      </c>
      <c r="RM1" s="179" t="s">
        <v>1219</v>
      </c>
      <c r="RN1" s="179" t="s">
        <v>1220</v>
      </c>
      <c r="RO1" s="179" t="s">
        <v>1222</v>
      </c>
      <c r="RP1" s="179" t="s">
        <v>1223</v>
      </c>
      <c r="RQ1" s="179" t="s">
        <v>1225</v>
      </c>
      <c r="RR1" s="179" t="s">
        <v>1226</v>
      </c>
      <c r="RS1" s="176" t="s">
        <v>357</v>
      </c>
      <c r="RT1" s="188" t="s">
        <v>358</v>
      </c>
      <c r="RU1" s="179" t="s">
        <v>365</v>
      </c>
      <c r="RV1" s="179" t="s">
        <v>1185</v>
      </c>
      <c r="RW1" s="179" t="s">
        <v>1187</v>
      </c>
      <c r="RX1" s="179" t="s">
        <v>1189</v>
      </c>
      <c r="RY1" s="179" t="s">
        <v>1191</v>
      </c>
      <c r="RZ1" s="179" t="s">
        <v>1193</v>
      </c>
      <c r="SA1" s="179" t="s">
        <v>1195</v>
      </c>
      <c r="SB1" s="179" t="s">
        <v>1197</v>
      </c>
      <c r="SC1" s="179" t="s">
        <v>1199</v>
      </c>
      <c r="SD1" s="179" t="s">
        <v>1201</v>
      </c>
      <c r="SE1" s="179" t="s">
        <v>1203</v>
      </c>
      <c r="SF1" s="179" t="s">
        <v>1205</v>
      </c>
      <c r="SG1" s="179" t="s">
        <v>1207</v>
      </c>
      <c r="SH1" s="179" t="s">
        <v>1209</v>
      </c>
      <c r="SI1" s="179" t="s">
        <v>1211</v>
      </c>
      <c r="SJ1" s="176" t="s">
        <v>366</v>
      </c>
      <c r="SK1" s="188" t="s">
        <v>367</v>
      </c>
      <c r="SL1" s="179" t="s">
        <v>368</v>
      </c>
      <c r="SM1" s="179" t="s">
        <v>1228</v>
      </c>
      <c r="SN1" s="179" t="s">
        <v>1230</v>
      </c>
      <c r="SO1" s="179" t="s">
        <v>369</v>
      </c>
      <c r="SP1" s="179" t="s">
        <v>1232</v>
      </c>
      <c r="SQ1" s="179" t="s">
        <v>1234</v>
      </c>
      <c r="SR1" s="179" t="s">
        <v>1236</v>
      </c>
      <c r="SS1" s="179" t="s">
        <v>1238</v>
      </c>
      <c r="ST1" s="188" t="s">
        <v>370</v>
      </c>
      <c r="SU1" s="179" t="s">
        <v>371</v>
      </c>
      <c r="SV1" s="179" t="s">
        <v>1240</v>
      </c>
      <c r="SW1" s="179" t="s">
        <v>1242</v>
      </c>
      <c r="SX1" s="179" t="s">
        <v>1244</v>
      </c>
      <c r="SY1" s="179" t="s">
        <v>1246</v>
      </c>
      <c r="SZ1" s="179" t="s">
        <v>1248</v>
      </c>
      <c r="TA1" s="179" t="s">
        <v>1250</v>
      </c>
      <c r="TB1" s="179" t="s">
        <v>1252</v>
      </c>
      <c r="TC1" s="179" t="s">
        <v>1254</v>
      </c>
      <c r="TD1" s="179" t="s">
        <v>1256</v>
      </c>
      <c r="TE1" s="179" t="s">
        <v>1258</v>
      </c>
      <c r="TF1" s="179" t="s">
        <v>1260</v>
      </c>
      <c r="TG1" s="179" t="s">
        <v>1262</v>
      </c>
      <c r="TH1" s="179" t="s">
        <v>1264</v>
      </c>
      <c r="TI1" s="179" t="s">
        <v>1266</v>
      </c>
      <c r="TJ1" s="179" t="s">
        <v>1268</v>
      </c>
      <c r="TK1" s="176" t="s">
        <v>372</v>
      </c>
      <c r="TL1" s="188" t="s">
        <v>373</v>
      </c>
      <c r="TM1" s="179" t="s">
        <v>374</v>
      </c>
      <c r="TN1" s="179" t="s">
        <v>1270</v>
      </c>
      <c r="TO1" s="179" t="s">
        <v>1272</v>
      </c>
      <c r="TP1" s="179" t="s">
        <v>1274</v>
      </c>
      <c r="TQ1" s="179" t="s">
        <v>1276</v>
      </c>
      <c r="TR1" s="179" t="s">
        <v>1278</v>
      </c>
      <c r="TS1" s="179" t="s">
        <v>375</v>
      </c>
      <c r="TT1" s="179" t="s">
        <v>1280</v>
      </c>
      <c r="TU1" s="179" t="s">
        <v>1282</v>
      </c>
      <c r="TV1" s="179" t="s">
        <v>1284</v>
      </c>
      <c r="TW1" s="179" t="s">
        <v>1286</v>
      </c>
      <c r="TX1" s="179" t="s">
        <v>1288</v>
      </c>
      <c r="TY1" s="179" t="s">
        <v>1290</v>
      </c>
      <c r="TZ1" s="188" t="s">
        <v>376</v>
      </c>
      <c r="UA1" s="179" t="s">
        <v>377</v>
      </c>
      <c r="UB1" s="179" t="s">
        <v>378</v>
      </c>
      <c r="UC1" s="179" t="s">
        <v>1292</v>
      </c>
      <c r="UD1" s="179" t="s">
        <v>1294</v>
      </c>
      <c r="UE1" s="179" t="s">
        <v>1295</v>
      </c>
      <c r="UF1" s="179" t="s">
        <v>1297</v>
      </c>
      <c r="UG1" s="179" t="s">
        <v>1299</v>
      </c>
      <c r="UH1" s="179" t="s">
        <v>1301</v>
      </c>
      <c r="UI1" s="179" t="s">
        <v>1303</v>
      </c>
      <c r="UJ1" s="179" t="s">
        <v>1305</v>
      </c>
      <c r="UK1" s="179" t="s">
        <v>1307</v>
      </c>
      <c r="UL1" s="179" t="s">
        <v>1309</v>
      </c>
      <c r="UM1" s="179" t="s">
        <v>1311</v>
      </c>
      <c r="UN1" s="179" t="s">
        <v>1313</v>
      </c>
      <c r="UO1" s="179" t="s">
        <v>1315</v>
      </c>
      <c r="UP1" s="179" t="s">
        <v>1317</v>
      </c>
      <c r="UQ1" s="179" t="s">
        <v>1319</v>
      </c>
      <c r="UR1" s="179" t="s">
        <v>1321</v>
      </c>
      <c r="US1" s="176" t="s">
        <v>1323</v>
      </c>
      <c r="UT1" s="179" t="s">
        <v>1325</v>
      </c>
      <c r="UU1" s="179" t="s">
        <v>1327</v>
      </c>
      <c r="UV1" s="179" t="s">
        <v>1329</v>
      </c>
      <c r="UW1" s="179" t="s">
        <v>1331</v>
      </c>
      <c r="UX1" s="179" t="s">
        <v>1333</v>
      </c>
      <c r="UY1" s="182"/>
    </row>
    <row r="2" spans="1:571" s="120" customFormat="1" hidden="1" x14ac:dyDescent="0.25">
      <c r="K2" s="158"/>
      <c r="Z2" s="406"/>
      <c r="AB2" s="120" t="s">
        <v>128</v>
      </c>
      <c r="AC2" s="120" t="s">
        <v>129</v>
      </c>
    </row>
    <row r="3" spans="1:571" hidden="1" x14ac:dyDescent="0.25">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row>
    <row r="4" spans="1:571" hidden="1" x14ac:dyDescent="0.25">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row>
    <row r="5" spans="1:571" x14ac:dyDescent="0.25">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row>
    <row r="6" spans="1:571" x14ac:dyDescent="0.25">
      <c r="B6" s="86"/>
      <c r="C6" s="87" t="s">
        <v>246</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row>
    <row r="7" spans="1:571" x14ac:dyDescent="0.25">
      <c r="B7" s="84"/>
      <c r="C7" s="87" t="s">
        <v>84</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row>
    <row r="8" spans="1:571" x14ac:dyDescent="0.25">
      <c r="B8" s="89"/>
      <c r="C8" s="87" t="s">
        <v>1541</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row>
    <row r="9" spans="1:571" x14ac:dyDescent="0.25">
      <c r="B9" s="84"/>
      <c r="C9" s="87" t="s">
        <v>85</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row>
    <row r="10" spans="1:571" ht="15.75" customHeight="1" thickBot="1" x14ac:dyDescent="0.3">
      <c r="K10" s="772" t="s">
        <v>392</v>
      </c>
      <c r="L10" s="772"/>
      <c r="M10" s="772"/>
      <c r="N10" s="772"/>
      <c r="O10" s="772"/>
      <c r="P10" s="772"/>
      <c r="Q10" s="772"/>
      <c r="R10" s="772"/>
      <c r="S10" s="772"/>
      <c r="T10" s="772"/>
      <c r="U10" s="772"/>
      <c r="V10" s="772"/>
      <c r="W10" s="772"/>
      <c r="X10" s="772"/>
      <c r="Y10" s="772"/>
      <c r="Z10" s="772"/>
      <c r="AA10" s="772"/>
    </row>
    <row r="11" spans="1:571" ht="79.5" thickBot="1" x14ac:dyDescent="0.3">
      <c r="A11" s="326"/>
      <c r="B11" s="285" t="s">
        <v>132</v>
      </c>
      <c r="C11" s="191" t="s">
        <v>131</v>
      </c>
      <c r="D11" s="192" t="s">
        <v>128</v>
      </c>
      <c r="E11" s="206" t="s">
        <v>1540</v>
      </c>
      <c r="F11" s="192" t="s">
        <v>247</v>
      </c>
      <c r="G11" s="192" t="s">
        <v>459</v>
      </c>
      <c r="H11" s="192" t="s">
        <v>461</v>
      </c>
      <c r="I11" s="206" t="s">
        <v>462</v>
      </c>
      <c r="J11" s="192" t="s">
        <v>460</v>
      </c>
      <c r="K11" s="303" t="s">
        <v>1356</v>
      </c>
      <c r="L11" s="303" t="s">
        <v>1358</v>
      </c>
      <c r="M11" s="303" t="s">
        <v>470</v>
      </c>
      <c r="N11" s="303" t="s">
        <v>1357</v>
      </c>
      <c r="O11" s="303" t="s">
        <v>1359</v>
      </c>
      <c r="P11" s="303" t="s">
        <v>471</v>
      </c>
      <c r="Q11" s="303" t="s">
        <v>1360</v>
      </c>
      <c r="R11" s="303" t="s">
        <v>1361</v>
      </c>
      <c r="S11" s="303" t="s">
        <v>1362</v>
      </c>
      <c r="T11" s="303" t="s">
        <v>1446</v>
      </c>
      <c r="U11" s="303" t="s">
        <v>1363</v>
      </c>
      <c r="V11" s="303" t="s">
        <v>1364</v>
      </c>
      <c r="W11" s="303" t="s">
        <v>1365</v>
      </c>
      <c r="X11" s="303" t="s">
        <v>1366</v>
      </c>
      <c r="Y11" s="303" t="s">
        <v>1367</v>
      </c>
      <c r="Z11" s="303" t="s">
        <v>1453</v>
      </c>
      <c r="AA11" s="303" t="s">
        <v>1475</v>
      </c>
      <c r="AB11" s="302" t="s">
        <v>393</v>
      </c>
      <c r="AC11" s="206" t="s">
        <v>411</v>
      </c>
      <c r="AD11" s="206" t="s">
        <v>394</v>
      </c>
      <c r="AE11" s="206" t="s">
        <v>408</v>
      </c>
      <c r="AF11" s="206" t="s">
        <v>395</v>
      </c>
      <c r="AG11" s="206" t="s">
        <v>396</v>
      </c>
      <c r="AH11" s="206" t="s">
        <v>397</v>
      </c>
      <c r="AI11" s="206" t="s">
        <v>407</v>
      </c>
      <c r="AJ11" s="206" t="s">
        <v>398</v>
      </c>
      <c r="AK11" s="206" t="s">
        <v>399</v>
      </c>
      <c r="AL11" s="206" t="s">
        <v>400</v>
      </c>
      <c r="AM11" s="206" t="s">
        <v>406</v>
      </c>
      <c r="AN11" s="206" t="s">
        <v>401</v>
      </c>
      <c r="AO11" s="206" t="s">
        <v>402</v>
      </c>
      <c r="AP11" s="206" t="s">
        <v>403</v>
      </c>
      <c r="AQ11" s="206" t="s">
        <v>405</v>
      </c>
      <c r="AR11" s="206" t="s">
        <v>404</v>
      </c>
    </row>
    <row r="12" spans="1:571" x14ac:dyDescent="0.25">
      <c r="A12" s="325"/>
      <c r="B12" s="185" t="s">
        <v>250</v>
      </c>
      <c r="C12" s="186" t="s">
        <v>133</v>
      </c>
      <c r="D12" s="187">
        <f>D13+D47+D83+D89+D96</f>
        <v>0</v>
      </c>
      <c r="E12" s="187">
        <f>E13+E47+E83+E89+E96</f>
        <v>7077500</v>
      </c>
      <c r="F12" s="187">
        <f t="shared" ref="F12:F50" si="0">D12+E12</f>
        <v>7077500</v>
      </c>
      <c r="G12" s="187">
        <f>G13+G47+G83+G89+G96</f>
        <v>0</v>
      </c>
      <c r="H12" s="187">
        <f t="shared" ref="H12:H50" si="1">F12-G12</f>
        <v>7077500</v>
      </c>
      <c r="I12" s="187">
        <f>I13+I47+I83+I89+I96</f>
        <v>0</v>
      </c>
      <c r="J12" s="187">
        <f t="shared" ref="J12:J46" si="2">F12-I12</f>
        <v>7077500</v>
      </c>
      <c r="K12" s="187">
        <f t="shared" ref="K12:AD12" si="3">K13+K47+K83+K89+K96</f>
        <v>0</v>
      </c>
      <c r="L12" s="187">
        <f t="shared" si="3"/>
        <v>0</v>
      </c>
      <c r="M12" s="187">
        <f t="shared" si="3"/>
        <v>0</v>
      </c>
      <c r="N12" s="187">
        <f t="shared" si="3"/>
        <v>0</v>
      </c>
      <c r="O12" s="187">
        <f t="shared" si="3"/>
        <v>0</v>
      </c>
      <c r="P12" s="187">
        <f t="shared" si="3"/>
        <v>0</v>
      </c>
      <c r="Q12" s="187">
        <f t="shared" si="3"/>
        <v>0</v>
      </c>
      <c r="R12" s="187">
        <f t="shared" si="3"/>
        <v>0</v>
      </c>
      <c r="S12" s="187">
        <f t="shared" si="3"/>
        <v>0</v>
      </c>
      <c r="T12" s="187">
        <f>T13+T47+T83+T89+T96</f>
        <v>0</v>
      </c>
      <c r="U12" s="187">
        <f t="shared" si="3"/>
        <v>0</v>
      </c>
      <c r="V12" s="187">
        <f t="shared" si="3"/>
        <v>6277500</v>
      </c>
      <c r="W12" s="187">
        <f t="shared" si="3"/>
        <v>0</v>
      </c>
      <c r="X12" s="187">
        <f t="shared" si="3"/>
        <v>0</v>
      </c>
      <c r="Y12" s="187">
        <f>Y13+Y47+Y83+Y89+Y96</f>
        <v>0</v>
      </c>
      <c r="Z12" s="187">
        <f>Z13+Z47+Z83+Z89+Z96</f>
        <v>0</v>
      </c>
      <c r="AA12" s="187">
        <f t="shared" si="3"/>
        <v>800000</v>
      </c>
      <c r="AB12" s="187">
        <f t="shared" si="3"/>
        <v>6277500</v>
      </c>
      <c r="AC12" s="187">
        <f t="shared" si="3"/>
        <v>0</v>
      </c>
      <c r="AD12" s="187">
        <f t="shared" si="3"/>
        <v>0</v>
      </c>
      <c r="AE12" s="187">
        <f t="shared" ref="AE12:AE50" si="4">AB12+AC12+AD12</f>
        <v>6277500</v>
      </c>
      <c r="AF12" s="187">
        <f>AF13+AF47+AF83+AF89+AF96</f>
        <v>800000</v>
      </c>
      <c r="AG12" s="187">
        <f>AG13+AG47+AG83+AG89+AG96</f>
        <v>0</v>
      </c>
      <c r="AH12" s="187">
        <f>AH13+AH47+AH83+AH89+AH96</f>
        <v>0</v>
      </c>
      <c r="AI12" s="187">
        <f t="shared" ref="AI12:AI50" si="5">AF12+AG12+AH12</f>
        <v>800000</v>
      </c>
      <c r="AJ12" s="187">
        <f>AJ13+AJ47+AJ83+AJ89+AJ96</f>
        <v>0</v>
      </c>
      <c r="AK12" s="187">
        <f>AK13+AK47+AK83+AK89+AK96</f>
        <v>0</v>
      </c>
      <c r="AL12" s="187">
        <f>AL13+AL47+AL83+AL89+AL96</f>
        <v>0</v>
      </c>
      <c r="AM12" s="187">
        <f t="shared" ref="AM12:AM50" si="6">AJ12+AK12+AL12</f>
        <v>0</v>
      </c>
      <c r="AN12" s="187">
        <f>AN13+AN47+AN83+AN89+AN96</f>
        <v>0</v>
      </c>
      <c r="AO12" s="187">
        <f>AO13+AO47+AO83+AO89+AO96</f>
        <v>0</v>
      </c>
      <c r="AP12" s="187">
        <f>AP13+AP47+AP83+AP89+AP96</f>
        <v>0</v>
      </c>
      <c r="AQ12" s="187">
        <f t="shared" ref="AQ12:AQ50" si="7">AN12+AO12+AP12</f>
        <v>0</v>
      </c>
      <c r="AR12" s="187">
        <f t="shared" ref="AR12:AR50" si="8">AE12+AI12+AM12+AQ12</f>
        <v>7077500</v>
      </c>
    </row>
    <row r="13" spans="1:571" x14ac:dyDescent="0.25">
      <c r="B13" s="188" t="s">
        <v>251</v>
      </c>
      <c r="C13" s="189" t="s">
        <v>134</v>
      </c>
      <c r="D13" s="190">
        <f>SUM(D14:D46)</f>
        <v>0</v>
      </c>
      <c r="E13" s="190">
        <f>SUM(E14:E46)</f>
        <v>6277500</v>
      </c>
      <c r="F13" s="190">
        <f t="shared" si="0"/>
        <v>6277500</v>
      </c>
      <c r="G13" s="190">
        <f>SUM(G14:G46)</f>
        <v>0</v>
      </c>
      <c r="H13" s="190">
        <f t="shared" si="1"/>
        <v>6277500</v>
      </c>
      <c r="I13" s="190">
        <f>SUM(I14:I46)</f>
        <v>0</v>
      </c>
      <c r="J13" s="190">
        <f t="shared" si="2"/>
        <v>6277500</v>
      </c>
      <c r="K13" s="190">
        <f t="shared" ref="K13:AD13" si="9">SUM(K14:K46)</f>
        <v>0</v>
      </c>
      <c r="L13" s="190">
        <f t="shared" si="9"/>
        <v>0</v>
      </c>
      <c r="M13" s="190">
        <f t="shared" si="9"/>
        <v>0</v>
      </c>
      <c r="N13" s="190">
        <f t="shared" si="9"/>
        <v>0</v>
      </c>
      <c r="O13" s="190">
        <f t="shared" si="9"/>
        <v>0</v>
      </c>
      <c r="P13" s="190">
        <f t="shared" si="9"/>
        <v>0</v>
      </c>
      <c r="Q13" s="190">
        <f t="shared" si="9"/>
        <v>0</v>
      </c>
      <c r="R13" s="190">
        <f t="shared" si="9"/>
        <v>0</v>
      </c>
      <c r="S13" s="190">
        <f t="shared" si="9"/>
        <v>0</v>
      </c>
      <c r="T13" s="190">
        <f>SUM(T14:T46)</f>
        <v>0</v>
      </c>
      <c r="U13" s="190">
        <f t="shared" si="9"/>
        <v>0</v>
      </c>
      <c r="V13" s="190">
        <f t="shared" si="9"/>
        <v>6277500</v>
      </c>
      <c r="W13" s="190">
        <f t="shared" si="9"/>
        <v>0</v>
      </c>
      <c r="X13" s="190">
        <f t="shared" si="9"/>
        <v>0</v>
      </c>
      <c r="Y13" s="190">
        <f>SUM(Y14:Y46)</f>
        <v>0</v>
      </c>
      <c r="Z13" s="190">
        <f>SUM(Z14:Z46)</f>
        <v>0</v>
      </c>
      <c r="AA13" s="190">
        <f t="shared" si="9"/>
        <v>0</v>
      </c>
      <c r="AB13" s="190">
        <f t="shared" si="9"/>
        <v>6277500</v>
      </c>
      <c r="AC13" s="190">
        <f t="shared" si="9"/>
        <v>0</v>
      </c>
      <c r="AD13" s="190">
        <f t="shared" si="9"/>
        <v>0</v>
      </c>
      <c r="AE13" s="190">
        <f t="shared" si="4"/>
        <v>6277500</v>
      </c>
      <c r="AF13" s="190">
        <f>SUM(AF14:AF46)</f>
        <v>0</v>
      </c>
      <c r="AG13" s="190">
        <f>SUM(AG14:AG46)</f>
        <v>0</v>
      </c>
      <c r="AH13" s="190">
        <f>SUM(AH14:AH46)</f>
        <v>0</v>
      </c>
      <c r="AI13" s="190">
        <f t="shared" si="5"/>
        <v>0</v>
      </c>
      <c r="AJ13" s="190">
        <f>SUM(AJ14:AJ46)</f>
        <v>0</v>
      </c>
      <c r="AK13" s="190">
        <f>SUM(AK14:AK46)</f>
        <v>0</v>
      </c>
      <c r="AL13" s="190">
        <f>SUM(AL14:AL46)</f>
        <v>0</v>
      </c>
      <c r="AM13" s="190">
        <f t="shared" si="6"/>
        <v>0</v>
      </c>
      <c r="AN13" s="190">
        <f>SUM(AN14:AN46)</f>
        <v>0</v>
      </c>
      <c r="AO13" s="190">
        <f>SUM(AO14:AO46)</f>
        <v>0</v>
      </c>
      <c r="AP13" s="190">
        <f>SUM(AP14:AP46)</f>
        <v>0</v>
      </c>
      <c r="AQ13" s="190">
        <f t="shared" si="7"/>
        <v>0</v>
      </c>
      <c r="AR13" s="190">
        <f t="shared" si="8"/>
        <v>6277500</v>
      </c>
    </row>
    <row r="14" spans="1:571" x14ac:dyDescent="0.25">
      <c r="B14" s="179" t="s">
        <v>252</v>
      </c>
      <c r="C14" s="180" t="s">
        <v>135</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1"/>
        <v>0</v>
      </c>
      <c r="I14" s="181"/>
      <c r="J14" s="181">
        <f t="shared" si="2"/>
        <v>0</v>
      </c>
      <c r="K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1">
        <f t="shared" si="4"/>
        <v>0</v>
      </c>
      <c r="AF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1">
        <f t="shared" si="5"/>
        <v>0</v>
      </c>
      <c r="AJ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1">
        <f t="shared" si="6"/>
        <v>0</v>
      </c>
      <c r="AN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1">
        <f t="shared" si="7"/>
        <v>0</v>
      </c>
      <c r="AR14" s="181">
        <f t="shared" si="8"/>
        <v>0</v>
      </c>
    </row>
    <row r="15" spans="1:571" x14ac:dyDescent="0.25">
      <c r="B15" s="179" t="s">
        <v>495</v>
      </c>
      <c r="C15" s="180" t="s">
        <v>496</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5580000</v>
      </c>
      <c r="F15" s="181">
        <f t="shared" si="0"/>
        <v>5580000</v>
      </c>
      <c r="G15" s="181"/>
      <c r="H15" s="181">
        <f t="shared" si="1"/>
        <v>5580000</v>
      </c>
      <c r="I15" s="181"/>
      <c r="J15" s="181">
        <f t="shared" si="2"/>
        <v>5580000</v>
      </c>
      <c r="K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5580000</v>
      </c>
      <c r="W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5580000</v>
      </c>
      <c r="AC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1">
        <f t="shared" si="4"/>
        <v>5580000</v>
      </c>
      <c r="AF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1">
        <f t="shared" si="5"/>
        <v>0</v>
      </c>
      <c r="AJ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1">
        <f t="shared" si="6"/>
        <v>0</v>
      </c>
      <c r="AN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1">
        <f t="shared" si="7"/>
        <v>0</v>
      </c>
      <c r="AR15" s="181">
        <f t="shared" si="8"/>
        <v>5580000</v>
      </c>
    </row>
    <row r="16" spans="1:571" x14ac:dyDescent="0.25">
      <c r="B16" s="179" t="s">
        <v>497</v>
      </c>
      <c r="C16" s="180" t="s">
        <v>498</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1"/>
        <v>0</v>
      </c>
      <c r="I16" s="181"/>
      <c r="J16" s="181">
        <f t="shared" si="2"/>
        <v>0</v>
      </c>
      <c r="K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1">
        <f t="shared" si="4"/>
        <v>0</v>
      </c>
      <c r="AF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1">
        <f t="shared" si="5"/>
        <v>0</v>
      </c>
      <c r="AJ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1">
        <f t="shared" si="6"/>
        <v>0</v>
      </c>
      <c r="AN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1">
        <f t="shared" si="7"/>
        <v>0</v>
      </c>
      <c r="AR16" s="181">
        <f t="shared" si="8"/>
        <v>0</v>
      </c>
    </row>
    <row r="17" spans="2:44" x14ac:dyDescent="0.25">
      <c r="B17" s="179" t="s">
        <v>499</v>
      </c>
      <c r="C17" s="180" t="s">
        <v>500</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1"/>
        <v>0</v>
      </c>
      <c r="I17" s="181"/>
      <c r="J17" s="181">
        <f t="shared" si="2"/>
        <v>0</v>
      </c>
      <c r="K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1">
        <f t="shared" si="4"/>
        <v>0</v>
      </c>
      <c r="AF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1">
        <f t="shared" si="5"/>
        <v>0</v>
      </c>
      <c r="AJ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1">
        <f t="shared" si="6"/>
        <v>0</v>
      </c>
      <c r="AN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1">
        <f t="shared" si="7"/>
        <v>0</v>
      </c>
      <c r="AR17" s="181">
        <f t="shared" si="8"/>
        <v>0</v>
      </c>
    </row>
    <row r="18" spans="2:44" x14ac:dyDescent="0.25">
      <c r="B18" s="179" t="s">
        <v>501</v>
      </c>
      <c r="C18" s="180" t="s">
        <v>502</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1"/>
        <v>0</v>
      </c>
      <c r="I18" s="181"/>
      <c r="J18" s="181">
        <f t="shared" si="2"/>
        <v>0</v>
      </c>
      <c r="K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1">
        <f t="shared" si="4"/>
        <v>0</v>
      </c>
      <c r="AF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1">
        <f t="shared" si="5"/>
        <v>0</v>
      </c>
      <c r="AJ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1">
        <f t="shared" si="6"/>
        <v>0</v>
      </c>
      <c r="AN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1">
        <f t="shared" si="7"/>
        <v>0</v>
      </c>
      <c r="AR18" s="181">
        <f t="shared" si="8"/>
        <v>0</v>
      </c>
    </row>
    <row r="19" spans="2:44" x14ac:dyDescent="0.25">
      <c r="B19" s="179" t="s">
        <v>503</v>
      </c>
      <c r="C19" s="180" t="s">
        <v>504</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1"/>
        <v>0</v>
      </c>
      <c r="I19" s="181"/>
      <c r="J19" s="181">
        <f t="shared" si="2"/>
        <v>0</v>
      </c>
      <c r="K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1">
        <f t="shared" si="4"/>
        <v>0</v>
      </c>
      <c r="AF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1">
        <f t="shared" si="5"/>
        <v>0</v>
      </c>
      <c r="AJ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1">
        <f t="shared" si="6"/>
        <v>0</v>
      </c>
      <c r="AN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1">
        <f t="shared" si="7"/>
        <v>0</v>
      </c>
      <c r="AR19" s="181">
        <f t="shared" si="8"/>
        <v>0</v>
      </c>
    </row>
    <row r="20" spans="2:44" x14ac:dyDescent="0.25">
      <c r="B20" s="179" t="s">
        <v>505</v>
      </c>
      <c r="C20" s="180" t="s">
        <v>506</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1"/>
        <v>0</v>
      </c>
      <c r="I20" s="181"/>
      <c r="J20" s="181">
        <f t="shared" si="2"/>
        <v>0</v>
      </c>
      <c r="K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1">
        <f t="shared" si="4"/>
        <v>0</v>
      </c>
      <c r="AF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1">
        <f t="shared" si="5"/>
        <v>0</v>
      </c>
      <c r="AJ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1">
        <f t="shared" si="6"/>
        <v>0</v>
      </c>
      <c r="AN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1">
        <f t="shared" si="7"/>
        <v>0</v>
      </c>
      <c r="AR20" s="181">
        <f t="shared" si="8"/>
        <v>0</v>
      </c>
    </row>
    <row r="21" spans="2:44" x14ac:dyDescent="0.25">
      <c r="B21" s="179" t="s">
        <v>253</v>
      </c>
      <c r="C21" s="180" t="s">
        <v>136</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si="0"/>
        <v>0</v>
      </c>
      <c r="G21" s="181"/>
      <c r="H21" s="181">
        <f t="shared" si="1"/>
        <v>0</v>
      </c>
      <c r="I21" s="181"/>
      <c r="J21" s="181">
        <f t="shared" si="2"/>
        <v>0</v>
      </c>
      <c r="K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1">
        <f t="shared" si="4"/>
        <v>0</v>
      </c>
      <c r="AF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1">
        <f t="shared" si="5"/>
        <v>0</v>
      </c>
      <c r="AJ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1">
        <f t="shared" si="6"/>
        <v>0</v>
      </c>
      <c r="AN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1">
        <f t="shared" si="7"/>
        <v>0</v>
      </c>
      <c r="AR21" s="181">
        <f t="shared" si="8"/>
        <v>0</v>
      </c>
    </row>
    <row r="22" spans="2:44" x14ac:dyDescent="0.25">
      <c r="B22" s="179" t="s">
        <v>508</v>
      </c>
      <c r="C22" s="180" t="s">
        <v>507</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si="0"/>
        <v>0</v>
      </c>
      <c r="G22" s="181"/>
      <c r="H22" s="181">
        <f t="shared" si="1"/>
        <v>0</v>
      </c>
      <c r="I22" s="181"/>
      <c r="J22" s="181">
        <f t="shared" si="2"/>
        <v>0</v>
      </c>
      <c r="K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1">
        <f t="shared" si="4"/>
        <v>0</v>
      </c>
      <c r="AF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1">
        <f t="shared" si="5"/>
        <v>0</v>
      </c>
      <c r="AJ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1">
        <f t="shared" si="6"/>
        <v>0</v>
      </c>
      <c r="AN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1">
        <f t="shared" si="7"/>
        <v>0</v>
      </c>
      <c r="AR22" s="181">
        <f t="shared" si="8"/>
        <v>0</v>
      </c>
    </row>
    <row r="23" spans="2:44" x14ac:dyDescent="0.25">
      <c r="B23" s="179" t="s">
        <v>254</v>
      </c>
      <c r="C23" s="180" t="s">
        <v>137</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0"/>
        <v>0</v>
      </c>
      <c r="G23" s="181"/>
      <c r="H23" s="181">
        <f t="shared" si="1"/>
        <v>0</v>
      </c>
      <c r="I23" s="181"/>
      <c r="J23" s="181">
        <f t="shared" si="2"/>
        <v>0</v>
      </c>
      <c r="K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1">
        <f t="shared" si="4"/>
        <v>0</v>
      </c>
      <c r="AF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1">
        <f t="shared" si="5"/>
        <v>0</v>
      </c>
      <c r="AJ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1">
        <f t="shared" si="6"/>
        <v>0</v>
      </c>
      <c r="AN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1">
        <f t="shared" si="7"/>
        <v>0</v>
      </c>
      <c r="AR23" s="181">
        <f t="shared" si="8"/>
        <v>0</v>
      </c>
    </row>
    <row r="24" spans="2:44" x14ac:dyDescent="0.25">
      <c r="B24" s="179" t="s">
        <v>510</v>
      </c>
      <c r="C24" s="180" t="s">
        <v>509</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si="0"/>
        <v>0</v>
      </c>
      <c r="G24" s="181"/>
      <c r="H24" s="181">
        <f t="shared" si="1"/>
        <v>0</v>
      </c>
      <c r="I24" s="181"/>
      <c r="J24" s="181">
        <f t="shared" si="2"/>
        <v>0</v>
      </c>
      <c r="K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1">
        <f t="shared" si="4"/>
        <v>0</v>
      </c>
      <c r="AF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1">
        <f t="shared" si="5"/>
        <v>0</v>
      </c>
      <c r="AJ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1">
        <f t="shared" si="6"/>
        <v>0</v>
      </c>
      <c r="AN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1">
        <f t="shared" si="7"/>
        <v>0</v>
      </c>
      <c r="AR24" s="181">
        <f t="shared" si="8"/>
        <v>0</v>
      </c>
    </row>
    <row r="25" spans="2:44" x14ac:dyDescent="0.25">
      <c r="B25" s="179" t="s">
        <v>512</v>
      </c>
      <c r="C25" s="180" t="s">
        <v>511</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0"/>
        <v>0</v>
      </c>
      <c r="G25" s="181"/>
      <c r="H25" s="181">
        <f t="shared" si="1"/>
        <v>0</v>
      </c>
      <c r="I25" s="181"/>
      <c r="J25" s="181">
        <f t="shared" si="2"/>
        <v>0</v>
      </c>
      <c r="K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1">
        <f t="shared" si="4"/>
        <v>0</v>
      </c>
      <c r="AF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1">
        <f t="shared" si="5"/>
        <v>0</v>
      </c>
      <c r="AJ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1">
        <f t="shared" si="6"/>
        <v>0</v>
      </c>
      <c r="AN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1">
        <f t="shared" si="7"/>
        <v>0</v>
      </c>
      <c r="AR25" s="181">
        <f t="shared" si="8"/>
        <v>0</v>
      </c>
    </row>
    <row r="26" spans="2:44" x14ac:dyDescent="0.25">
      <c r="B26" s="179" t="s">
        <v>514</v>
      </c>
      <c r="C26" s="180" t="s">
        <v>513</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0"/>
        <v>0</v>
      </c>
      <c r="G26" s="181"/>
      <c r="H26" s="181">
        <f t="shared" si="1"/>
        <v>0</v>
      </c>
      <c r="I26" s="181"/>
      <c r="J26" s="181">
        <f t="shared" si="2"/>
        <v>0</v>
      </c>
      <c r="K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1">
        <f t="shared" si="4"/>
        <v>0</v>
      </c>
      <c r="AF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1">
        <f t="shared" si="5"/>
        <v>0</v>
      </c>
      <c r="AJ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1">
        <f t="shared" si="6"/>
        <v>0</v>
      </c>
      <c r="AN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1">
        <f t="shared" si="7"/>
        <v>0</v>
      </c>
      <c r="AR26" s="181">
        <f t="shared" si="8"/>
        <v>0</v>
      </c>
    </row>
    <row r="27" spans="2:44" x14ac:dyDescent="0.25">
      <c r="B27" s="179" t="s">
        <v>255</v>
      </c>
      <c r="C27" s="180" t="s">
        <v>138</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0"/>
        <v>0</v>
      </c>
      <c r="G27" s="181"/>
      <c r="H27" s="181">
        <f t="shared" si="1"/>
        <v>0</v>
      </c>
      <c r="I27" s="181"/>
      <c r="J27" s="181">
        <f t="shared" si="2"/>
        <v>0</v>
      </c>
      <c r="K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1">
        <f t="shared" si="4"/>
        <v>0</v>
      </c>
      <c r="AF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1">
        <f t="shared" si="5"/>
        <v>0</v>
      </c>
      <c r="AJ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1">
        <f t="shared" si="6"/>
        <v>0</v>
      </c>
      <c r="AN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1">
        <f t="shared" si="7"/>
        <v>0</v>
      </c>
      <c r="AR27" s="181">
        <f t="shared" si="8"/>
        <v>0</v>
      </c>
    </row>
    <row r="28" spans="2:44" x14ac:dyDescent="0.25">
      <c r="B28" s="179" t="s">
        <v>515</v>
      </c>
      <c r="C28" s="180" t="s">
        <v>516</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465000</v>
      </c>
      <c r="F28" s="181">
        <f t="shared" si="0"/>
        <v>465000</v>
      </c>
      <c r="G28" s="181"/>
      <c r="H28" s="181">
        <f t="shared" si="1"/>
        <v>465000</v>
      </c>
      <c r="I28" s="181"/>
      <c r="J28" s="181">
        <f t="shared" si="2"/>
        <v>465000</v>
      </c>
      <c r="K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465000</v>
      </c>
      <c r="W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465000</v>
      </c>
      <c r="AC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1">
        <f t="shared" si="4"/>
        <v>465000</v>
      </c>
      <c r="AF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1">
        <f t="shared" si="5"/>
        <v>0</v>
      </c>
      <c r="AJ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1">
        <f t="shared" si="6"/>
        <v>0</v>
      </c>
      <c r="AN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1">
        <f t="shared" si="7"/>
        <v>0</v>
      </c>
      <c r="AR28" s="181">
        <f t="shared" si="8"/>
        <v>465000</v>
      </c>
    </row>
    <row r="29" spans="2:44" x14ac:dyDescent="0.25">
      <c r="B29" s="179" t="s">
        <v>518</v>
      </c>
      <c r="C29" s="180" t="s">
        <v>517</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232500</v>
      </c>
      <c r="F29" s="181">
        <f t="shared" si="0"/>
        <v>232500</v>
      </c>
      <c r="G29" s="181"/>
      <c r="H29" s="181">
        <f t="shared" si="1"/>
        <v>232500</v>
      </c>
      <c r="I29" s="181"/>
      <c r="J29" s="181">
        <f t="shared" si="2"/>
        <v>232500</v>
      </c>
      <c r="K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232500</v>
      </c>
      <c r="W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232500</v>
      </c>
      <c r="AC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1">
        <f t="shared" si="4"/>
        <v>232500</v>
      </c>
      <c r="AF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1">
        <f t="shared" si="5"/>
        <v>0</v>
      </c>
      <c r="AJ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1">
        <f t="shared" si="6"/>
        <v>0</v>
      </c>
      <c r="AN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1">
        <f t="shared" si="7"/>
        <v>0</v>
      </c>
      <c r="AR29" s="181">
        <f t="shared" si="8"/>
        <v>232500</v>
      </c>
    </row>
    <row r="30" spans="2:44" x14ac:dyDescent="0.25">
      <c r="B30" s="179" t="s">
        <v>256</v>
      </c>
      <c r="C30" s="180" t="s">
        <v>139</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0"/>
        <v>0</v>
      </c>
      <c r="G30" s="181"/>
      <c r="H30" s="181">
        <f t="shared" si="1"/>
        <v>0</v>
      </c>
      <c r="I30" s="181"/>
      <c r="J30" s="181">
        <f t="shared" si="2"/>
        <v>0</v>
      </c>
      <c r="K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1">
        <f t="shared" si="4"/>
        <v>0</v>
      </c>
      <c r="AF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1">
        <f t="shared" si="5"/>
        <v>0</v>
      </c>
      <c r="AJ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1">
        <f t="shared" si="6"/>
        <v>0</v>
      </c>
      <c r="AN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1">
        <f t="shared" si="7"/>
        <v>0</v>
      </c>
      <c r="AR30" s="181">
        <f t="shared" si="8"/>
        <v>0</v>
      </c>
    </row>
    <row r="31" spans="2:44" x14ac:dyDescent="0.25">
      <c r="B31" s="179" t="s">
        <v>520</v>
      </c>
      <c r="C31" s="180" t="s">
        <v>519</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0"/>
        <v>0</v>
      </c>
      <c r="G31" s="181"/>
      <c r="H31" s="181">
        <f t="shared" si="1"/>
        <v>0</v>
      </c>
      <c r="I31" s="181"/>
      <c r="J31" s="181">
        <f t="shared" si="2"/>
        <v>0</v>
      </c>
      <c r="K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1">
        <f t="shared" si="4"/>
        <v>0</v>
      </c>
      <c r="AF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1">
        <f t="shared" si="5"/>
        <v>0</v>
      </c>
      <c r="AJ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1">
        <f t="shared" si="6"/>
        <v>0</v>
      </c>
      <c r="AN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1">
        <f t="shared" si="7"/>
        <v>0</v>
      </c>
      <c r="AR31" s="181">
        <f t="shared" si="8"/>
        <v>0</v>
      </c>
    </row>
    <row r="32" spans="2:44" x14ac:dyDescent="0.25">
      <c r="B32" s="179" t="s">
        <v>257</v>
      </c>
      <c r="C32" s="180" t="s">
        <v>140</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0"/>
        <v>0</v>
      </c>
      <c r="G32" s="181"/>
      <c r="H32" s="181">
        <f t="shared" si="1"/>
        <v>0</v>
      </c>
      <c r="I32" s="181"/>
      <c r="J32" s="181">
        <f t="shared" si="2"/>
        <v>0</v>
      </c>
      <c r="K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1">
        <f t="shared" si="4"/>
        <v>0</v>
      </c>
      <c r="AF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1">
        <f t="shared" si="5"/>
        <v>0</v>
      </c>
      <c r="AJ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1">
        <f t="shared" si="6"/>
        <v>0</v>
      </c>
      <c r="AN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1">
        <f t="shared" si="7"/>
        <v>0</v>
      </c>
      <c r="AR32" s="181">
        <f t="shared" si="8"/>
        <v>0</v>
      </c>
    </row>
    <row r="33" spans="2:44" x14ac:dyDescent="0.25">
      <c r="B33" s="179" t="s">
        <v>521</v>
      </c>
      <c r="C33" s="180" t="s">
        <v>523</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si="0"/>
        <v>0</v>
      </c>
      <c r="G33" s="181"/>
      <c r="H33" s="181">
        <f t="shared" si="1"/>
        <v>0</v>
      </c>
      <c r="I33" s="181"/>
      <c r="J33" s="181">
        <f t="shared" si="2"/>
        <v>0</v>
      </c>
      <c r="K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1">
        <f t="shared" si="4"/>
        <v>0</v>
      </c>
      <c r="AF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1">
        <f t="shared" si="5"/>
        <v>0</v>
      </c>
      <c r="AJ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1">
        <f t="shared" si="6"/>
        <v>0</v>
      </c>
      <c r="AN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1">
        <f t="shared" si="7"/>
        <v>0</v>
      </c>
      <c r="AR33" s="181">
        <f t="shared" si="8"/>
        <v>0</v>
      </c>
    </row>
    <row r="34" spans="2:44" x14ac:dyDescent="0.25">
      <c r="B34" s="179" t="s">
        <v>522</v>
      </c>
      <c r="C34" s="180" t="s">
        <v>524</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0"/>
        <v>0</v>
      </c>
      <c r="G34" s="181"/>
      <c r="H34" s="181">
        <f t="shared" si="1"/>
        <v>0</v>
      </c>
      <c r="I34" s="181"/>
      <c r="J34" s="181">
        <f t="shared" si="2"/>
        <v>0</v>
      </c>
      <c r="K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1">
        <f t="shared" si="4"/>
        <v>0</v>
      </c>
      <c r="AF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1">
        <f t="shared" si="5"/>
        <v>0</v>
      </c>
      <c r="AJ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1">
        <f t="shared" si="6"/>
        <v>0</v>
      </c>
      <c r="AN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1">
        <f t="shared" si="7"/>
        <v>0</v>
      </c>
      <c r="AR34" s="181">
        <f t="shared" si="8"/>
        <v>0</v>
      </c>
    </row>
    <row r="35" spans="2:44" x14ac:dyDescent="0.25">
      <c r="B35" s="179" t="s">
        <v>526</v>
      </c>
      <c r="C35" s="180" t="s">
        <v>525</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0"/>
        <v>0</v>
      </c>
      <c r="G35" s="181"/>
      <c r="H35" s="181">
        <f t="shared" si="1"/>
        <v>0</v>
      </c>
      <c r="I35" s="181"/>
      <c r="J35" s="181">
        <f t="shared" si="2"/>
        <v>0</v>
      </c>
      <c r="K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1">
        <f t="shared" si="4"/>
        <v>0</v>
      </c>
      <c r="AF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1">
        <f t="shared" si="5"/>
        <v>0</v>
      </c>
      <c r="AJ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1">
        <f t="shared" si="6"/>
        <v>0</v>
      </c>
      <c r="AN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1">
        <f t="shared" si="7"/>
        <v>0</v>
      </c>
      <c r="AR35" s="181">
        <f t="shared" si="8"/>
        <v>0</v>
      </c>
    </row>
    <row r="36" spans="2:44" x14ac:dyDescent="0.25">
      <c r="B36" s="179" t="s">
        <v>273</v>
      </c>
      <c r="C36" s="180" t="s">
        <v>157</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si="0"/>
        <v>0</v>
      </c>
      <c r="G36" s="181"/>
      <c r="H36" s="181">
        <f t="shared" si="1"/>
        <v>0</v>
      </c>
      <c r="I36" s="181"/>
      <c r="J36" s="181">
        <f t="shared" si="2"/>
        <v>0</v>
      </c>
      <c r="K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1">
        <f t="shared" si="4"/>
        <v>0</v>
      </c>
      <c r="AF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1">
        <f t="shared" si="5"/>
        <v>0</v>
      </c>
      <c r="AJ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1">
        <f t="shared" si="6"/>
        <v>0</v>
      </c>
      <c r="AN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1">
        <f t="shared" si="7"/>
        <v>0</v>
      </c>
      <c r="AR36" s="181">
        <f t="shared" si="8"/>
        <v>0</v>
      </c>
    </row>
    <row r="37" spans="2:44" x14ac:dyDescent="0.25">
      <c r="B37" s="179" t="s">
        <v>527</v>
      </c>
      <c r="C37" s="180" t="s">
        <v>528</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si="0"/>
        <v>0</v>
      </c>
      <c r="G37" s="181"/>
      <c r="H37" s="181">
        <f t="shared" si="1"/>
        <v>0</v>
      </c>
      <c r="I37" s="181"/>
      <c r="J37" s="181">
        <f t="shared" si="2"/>
        <v>0</v>
      </c>
      <c r="K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1">
        <f t="shared" si="4"/>
        <v>0</v>
      </c>
      <c r="AF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1">
        <f t="shared" si="5"/>
        <v>0</v>
      </c>
      <c r="AJ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1">
        <f t="shared" si="6"/>
        <v>0</v>
      </c>
      <c r="AN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1">
        <f t="shared" si="7"/>
        <v>0</v>
      </c>
      <c r="AR37" s="181">
        <f t="shared" si="8"/>
        <v>0</v>
      </c>
    </row>
    <row r="38" spans="2:44" x14ac:dyDescent="0.25">
      <c r="B38" s="179" t="s">
        <v>529</v>
      </c>
      <c r="C38" s="180" t="s">
        <v>530</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0"/>
        <v>0</v>
      </c>
      <c r="G38" s="181"/>
      <c r="H38" s="181">
        <f t="shared" si="1"/>
        <v>0</v>
      </c>
      <c r="I38" s="181"/>
      <c r="J38" s="181">
        <f t="shared" si="2"/>
        <v>0</v>
      </c>
      <c r="K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1">
        <f t="shared" si="4"/>
        <v>0</v>
      </c>
      <c r="AF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1">
        <f t="shared" si="5"/>
        <v>0</v>
      </c>
      <c r="AJ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1">
        <f t="shared" si="6"/>
        <v>0</v>
      </c>
      <c r="AN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1">
        <f t="shared" si="7"/>
        <v>0</v>
      </c>
      <c r="AR38" s="181">
        <f t="shared" si="8"/>
        <v>0</v>
      </c>
    </row>
    <row r="39" spans="2:44" x14ac:dyDescent="0.25">
      <c r="B39" s="179" t="s">
        <v>531</v>
      </c>
      <c r="C39" s="180" t="s">
        <v>532</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si="0"/>
        <v>0</v>
      </c>
      <c r="G39" s="181"/>
      <c r="H39" s="181">
        <f t="shared" si="1"/>
        <v>0</v>
      </c>
      <c r="I39" s="181"/>
      <c r="J39" s="181">
        <f t="shared" si="2"/>
        <v>0</v>
      </c>
      <c r="K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1">
        <f t="shared" si="4"/>
        <v>0</v>
      </c>
      <c r="AF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1">
        <f t="shared" si="5"/>
        <v>0</v>
      </c>
      <c r="AJ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1">
        <f t="shared" si="6"/>
        <v>0</v>
      </c>
      <c r="AN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1">
        <f t="shared" si="7"/>
        <v>0</v>
      </c>
      <c r="AR39" s="181">
        <f t="shared" si="8"/>
        <v>0</v>
      </c>
    </row>
    <row r="40" spans="2:44" x14ac:dyDescent="0.25">
      <c r="B40" s="179" t="s">
        <v>274</v>
      </c>
      <c r="C40" s="180" t="s">
        <v>158</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si="0"/>
        <v>0</v>
      </c>
      <c r="G40" s="181"/>
      <c r="H40" s="181">
        <f t="shared" si="1"/>
        <v>0</v>
      </c>
      <c r="I40" s="181"/>
      <c r="J40" s="181">
        <f t="shared" si="2"/>
        <v>0</v>
      </c>
      <c r="K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1">
        <f t="shared" si="4"/>
        <v>0</v>
      </c>
      <c r="AF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1">
        <f t="shared" si="5"/>
        <v>0</v>
      </c>
      <c r="AJ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1">
        <f t="shared" si="6"/>
        <v>0</v>
      </c>
      <c r="AN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1">
        <f t="shared" si="7"/>
        <v>0</v>
      </c>
      <c r="AR40" s="181">
        <f t="shared" si="8"/>
        <v>0</v>
      </c>
    </row>
    <row r="41" spans="2:44" x14ac:dyDescent="0.25">
      <c r="B41" s="179" t="s">
        <v>533</v>
      </c>
      <c r="C41" s="180" t="s">
        <v>534</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0"/>
        <v>0</v>
      </c>
      <c r="G41" s="181"/>
      <c r="H41" s="181">
        <f t="shared" si="1"/>
        <v>0</v>
      </c>
      <c r="I41" s="181"/>
      <c r="J41" s="181">
        <f t="shared" si="2"/>
        <v>0</v>
      </c>
      <c r="K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1">
        <f t="shared" si="4"/>
        <v>0</v>
      </c>
      <c r="AF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1">
        <f t="shared" si="5"/>
        <v>0</v>
      </c>
      <c r="AJ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1">
        <f t="shared" si="6"/>
        <v>0</v>
      </c>
      <c r="AN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1">
        <f t="shared" si="7"/>
        <v>0</v>
      </c>
      <c r="AR41" s="181">
        <f t="shared" si="8"/>
        <v>0</v>
      </c>
    </row>
    <row r="42" spans="2:44" x14ac:dyDescent="0.25">
      <c r="B42" s="179" t="s">
        <v>535</v>
      </c>
      <c r="C42" s="180" t="s">
        <v>536</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si="0"/>
        <v>0</v>
      </c>
      <c r="G42" s="181"/>
      <c r="H42" s="181">
        <f t="shared" si="1"/>
        <v>0</v>
      </c>
      <c r="I42" s="181"/>
      <c r="J42" s="181">
        <f t="shared" si="2"/>
        <v>0</v>
      </c>
      <c r="K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1">
        <f t="shared" si="4"/>
        <v>0</v>
      </c>
      <c r="AF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1">
        <f t="shared" si="5"/>
        <v>0</v>
      </c>
      <c r="AJ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1">
        <f t="shared" si="6"/>
        <v>0</v>
      </c>
      <c r="AN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1">
        <f t="shared" si="7"/>
        <v>0</v>
      </c>
      <c r="AR42" s="181">
        <f t="shared" si="8"/>
        <v>0</v>
      </c>
    </row>
    <row r="43" spans="2:44" x14ac:dyDescent="0.25">
      <c r="B43" s="179" t="s">
        <v>537</v>
      </c>
      <c r="C43" s="180" t="s">
        <v>538</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0"/>
        <v>0</v>
      </c>
      <c r="G43" s="181"/>
      <c r="H43" s="181">
        <f t="shared" si="1"/>
        <v>0</v>
      </c>
      <c r="I43" s="181"/>
      <c r="J43" s="181">
        <f t="shared" si="2"/>
        <v>0</v>
      </c>
      <c r="K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1">
        <f t="shared" si="4"/>
        <v>0</v>
      </c>
      <c r="AF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1">
        <f t="shared" si="5"/>
        <v>0</v>
      </c>
      <c r="AJ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1">
        <f t="shared" si="6"/>
        <v>0</v>
      </c>
      <c r="AN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1">
        <f t="shared" si="7"/>
        <v>0</v>
      </c>
      <c r="AR43" s="181">
        <f t="shared" si="8"/>
        <v>0</v>
      </c>
    </row>
    <row r="44" spans="2:44" x14ac:dyDescent="0.25">
      <c r="B44" s="179" t="s">
        <v>539</v>
      </c>
      <c r="C44" s="180" t="s">
        <v>540</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0"/>
        <v>0</v>
      </c>
      <c r="G44" s="181"/>
      <c r="H44" s="181">
        <f t="shared" si="1"/>
        <v>0</v>
      </c>
      <c r="I44" s="181"/>
      <c r="J44" s="181">
        <f t="shared" si="2"/>
        <v>0</v>
      </c>
      <c r="K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1">
        <f t="shared" si="4"/>
        <v>0</v>
      </c>
      <c r="AF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1">
        <f t="shared" si="5"/>
        <v>0</v>
      </c>
      <c r="AJ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1">
        <f t="shared" si="6"/>
        <v>0</v>
      </c>
      <c r="AN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1">
        <f t="shared" si="7"/>
        <v>0</v>
      </c>
      <c r="AR44" s="181">
        <f t="shared" si="8"/>
        <v>0</v>
      </c>
    </row>
    <row r="45" spans="2:44" x14ac:dyDescent="0.25">
      <c r="B45" s="179" t="s">
        <v>249</v>
      </c>
      <c r="C45" s="180" t="s">
        <v>141</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si="0"/>
        <v>0</v>
      </c>
      <c r="G45" s="181"/>
      <c r="H45" s="181">
        <f t="shared" si="1"/>
        <v>0</v>
      </c>
      <c r="I45" s="181"/>
      <c r="J45" s="181">
        <f t="shared" si="2"/>
        <v>0</v>
      </c>
      <c r="K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1">
        <f t="shared" si="4"/>
        <v>0</v>
      </c>
      <c r="AF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1">
        <f t="shared" si="5"/>
        <v>0</v>
      </c>
      <c r="AJ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1">
        <f t="shared" si="6"/>
        <v>0</v>
      </c>
      <c r="AN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1">
        <f t="shared" si="7"/>
        <v>0</v>
      </c>
      <c r="AR45" s="181">
        <f t="shared" si="8"/>
        <v>0</v>
      </c>
    </row>
    <row r="46" spans="2:44" x14ac:dyDescent="0.25">
      <c r="B46" s="179" t="s">
        <v>541</v>
      </c>
      <c r="C46" s="180" t="s">
        <v>542</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0"/>
        <v>0</v>
      </c>
      <c r="G46" s="181"/>
      <c r="H46" s="181">
        <f t="shared" si="1"/>
        <v>0</v>
      </c>
      <c r="I46" s="181"/>
      <c r="J46" s="181">
        <f t="shared" si="2"/>
        <v>0</v>
      </c>
      <c r="K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1">
        <f t="shared" si="4"/>
        <v>0</v>
      </c>
      <c r="AF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1">
        <f t="shared" si="5"/>
        <v>0</v>
      </c>
      <c r="AJ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1">
        <f t="shared" si="6"/>
        <v>0</v>
      </c>
      <c r="AN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1">
        <f t="shared" si="7"/>
        <v>0</v>
      </c>
      <c r="AR46" s="181">
        <f t="shared" si="8"/>
        <v>0</v>
      </c>
    </row>
    <row r="47" spans="2:44" x14ac:dyDescent="0.25">
      <c r="B47" s="188" t="s">
        <v>258</v>
      </c>
      <c r="C47" s="189" t="s">
        <v>142</v>
      </c>
      <c r="D47" s="190">
        <f>SUM(D48:D82)</f>
        <v>0</v>
      </c>
      <c r="E47" s="190">
        <f>SUM(E48:E82)</f>
        <v>800000</v>
      </c>
      <c r="F47" s="190">
        <f t="shared" si="0"/>
        <v>800000</v>
      </c>
      <c r="G47" s="190">
        <f>SUM(G48:G82)</f>
        <v>0</v>
      </c>
      <c r="H47" s="190">
        <f t="shared" si="1"/>
        <v>800000</v>
      </c>
      <c r="I47" s="190">
        <f t="shared" ref="I47:AD47" si="10">SUM(I48:I82)</f>
        <v>0</v>
      </c>
      <c r="J47" s="190">
        <f t="shared" si="10"/>
        <v>800000</v>
      </c>
      <c r="K47" s="190">
        <f t="shared" si="10"/>
        <v>0</v>
      </c>
      <c r="L47" s="190">
        <f t="shared" si="10"/>
        <v>0</v>
      </c>
      <c r="M47" s="190">
        <f t="shared" si="10"/>
        <v>0</v>
      </c>
      <c r="N47" s="190">
        <f t="shared" si="10"/>
        <v>0</v>
      </c>
      <c r="O47" s="190">
        <f t="shared" si="10"/>
        <v>0</v>
      </c>
      <c r="P47" s="190">
        <f t="shared" si="10"/>
        <v>0</v>
      </c>
      <c r="Q47" s="190">
        <f t="shared" si="10"/>
        <v>0</v>
      </c>
      <c r="R47" s="190">
        <f t="shared" si="10"/>
        <v>0</v>
      </c>
      <c r="S47" s="190">
        <f t="shared" si="10"/>
        <v>0</v>
      </c>
      <c r="T47" s="190">
        <f>SUM(T48:T82)</f>
        <v>0</v>
      </c>
      <c r="U47" s="190">
        <f t="shared" si="10"/>
        <v>0</v>
      </c>
      <c r="V47" s="190">
        <f t="shared" si="10"/>
        <v>0</v>
      </c>
      <c r="W47" s="190">
        <f t="shared" si="10"/>
        <v>0</v>
      </c>
      <c r="X47" s="190">
        <f t="shared" si="10"/>
        <v>0</v>
      </c>
      <c r="Y47" s="190">
        <f>SUM(Y48:Y82)</f>
        <v>0</v>
      </c>
      <c r="Z47" s="190">
        <f>SUM(Z48:Z82)</f>
        <v>0</v>
      </c>
      <c r="AA47" s="190">
        <f t="shared" si="10"/>
        <v>800000</v>
      </c>
      <c r="AB47" s="190">
        <f t="shared" si="10"/>
        <v>0</v>
      </c>
      <c r="AC47" s="190">
        <f t="shared" si="10"/>
        <v>0</v>
      </c>
      <c r="AD47" s="190">
        <f t="shared" si="10"/>
        <v>0</v>
      </c>
      <c r="AE47" s="190">
        <f t="shared" si="4"/>
        <v>0</v>
      </c>
      <c r="AF47" s="190">
        <f>SUM(AF48:AF82)</f>
        <v>800000</v>
      </c>
      <c r="AG47" s="190">
        <f>SUM(AG48:AG82)</f>
        <v>0</v>
      </c>
      <c r="AH47" s="190">
        <f>SUM(AH48:AH82)</f>
        <v>0</v>
      </c>
      <c r="AI47" s="190">
        <f t="shared" si="5"/>
        <v>800000</v>
      </c>
      <c r="AJ47" s="190">
        <f>SUM(AJ48:AJ82)</f>
        <v>0</v>
      </c>
      <c r="AK47" s="190">
        <f>SUM(AK48:AK82)</f>
        <v>0</v>
      </c>
      <c r="AL47" s="190">
        <f>SUM(AL48:AL82)</f>
        <v>0</v>
      </c>
      <c r="AM47" s="190">
        <f t="shared" si="6"/>
        <v>0</v>
      </c>
      <c r="AN47" s="190">
        <f>SUM(AN48:AN82)</f>
        <v>0</v>
      </c>
      <c r="AO47" s="190">
        <f>SUM(AO48:AO82)</f>
        <v>0</v>
      </c>
      <c r="AP47" s="190">
        <f>SUM(AP48:AP82)</f>
        <v>0</v>
      </c>
      <c r="AQ47" s="190">
        <f t="shared" si="7"/>
        <v>0</v>
      </c>
      <c r="AR47" s="190">
        <f t="shared" si="8"/>
        <v>800000</v>
      </c>
    </row>
    <row r="48" spans="2:44" x14ac:dyDescent="0.25">
      <c r="B48" s="179" t="s">
        <v>543</v>
      </c>
      <c r="C48" s="180" t="s">
        <v>544</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si="0"/>
        <v>0</v>
      </c>
      <c r="G48" s="181"/>
      <c r="H48" s="181">
        <f t="shared" si="1"/>
        <v>0</v>
      </c>
      <c r="I48" s="181"/>
      <c r="J48" s="181">
        <f>F48-I48</f>
        <v>0</v>
      </c>
      <c r="K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1">
        <f t="shared" si="4"/>
        <v>0</v>
      </c>
      <c r="AF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1">
        <f t="shared" si="5"/>
        <v>0</v>
      </c>
      <c r="AJ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1">
        <f t="shared" si="6"/>
        <v>0</v>
      </c>
      <c r="AN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1">
        <f t="shared" si="7"/>
        <v>0</v>
      </c>
      <c r="AR48" s="181">
        <f t="shared" si="8"/>
        <v>0</v>
      </c>
    </row>
    <row r="49" spans="2:44" x14ac:dyDescent="0.25">
      <c r="B49" s="179" t="s">
        <v>259</v>
      </c>
      <c r="C49" s="180" t="s">
        <v>143</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1"/>
        <v>0</v>
      </c>
      <c r="I49" s="181"/>
      <c r="J49" s="181">
        <f>F49-I49</f>
        <v>0</v>
      </c>
      <c r="K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1">
        <f t="shared" si="4"/>
        <v>0</v>
      </c>
      <c r="AF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1">
        <f t="shared" si="5"/>
        <v>0</v>
      </c>
      <c r="AJ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1">
        <f t="shared" si="6"/>
        <v>0</v>
      </c>
      <c r="AN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1">
        <f t="shared" si="7"/>
        <v>0</v>
      </c>
      <c r="AR49" s="181">
        <f t="shared" si="8"/>
        <v>0</v>
      </c>
    </row>
    <row r="50" spans="2:44" x14ac:dyDescent="0.25">
      <c r="B50" s="179" t="s">
        <v>545</v>
      </c>
      <c r="C50" s="180" t="s">
        <v>546</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1"/>
        <v>0</v>
      </c>
      <c r="I50" s="181"/>
      <c r="J50" s="181">
        <f>F50-I50</f>
        <v>0</v>
      </c>
      <c r="K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1">
        <f t="shared" si="4"/>
        <v>0</v>
      </c>
      <c r="AF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1">
        <f t="shared" si="5"/>
        <v>0</v>
      </c>
      <c r="AJ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1">
        <f t="shared" si="6"/>
        <v>0</v>
      </c>
      <c r="AN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1">
        <f t="shared" si="7"/>
        <v>0</v>
      </c>
      <c r="AR50" s="181">
        <f t="shared" si="8"/>
        <v>0</v>
      </c>
    </row>
    <row r="51" spans="2:44" x14ac:dyDescent="0.25">
      <c r="B51" s="179" t="s">
        <v>547</v>
      </c>
      <c r="C51" s="180" t="s">
        <v>548</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D51+E51</f>
        <v>0</v>
      </c>
      <c r="G51" s="181"/>
      <c r="H51" s="181">
        <f t="shared" ref="H51:H69" si="12">F51-G51</f>
        <v>0</v>
      </c>
      <c r="I51" s="181"/>
      <c r="J51" s="181">
        <f t="shared" ref="J51:J69" si="13">F51-I51</f>
        <v>0</v>
      </c>
      <c r="K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1">
        <f t="shared" ref="AE51:AE69" si="14">AB51+AC51+AD51</f>
        <v>0</v>
      </c>
      <c r="AF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1">
        <f t="shared" ref="AI51:AI69" si="15">AF51+AG51+AH51</f>
        <v>0</v>
      </c>
      <c r="AJ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1">
        <f t="shared" ref="AM51:AM69" si="16">AJ51+AK51+AL51</f>
        <v>0</v>
      </c>
      <c r="AN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1">
        <f t="shared" ref="AQ51:AQ69" si="17">AN51+AO51+AP51</f>
        <v>0</v>
      </c>
      <c r="AR51" s="181">
        <f t="shared" ref="AR51:AR69" si="18">AE51+AI51+AM51+AQ51</f>
        <v>0</v>
      </c>
    </row>
    <row r="52" spans="2:44" x14ac:dyDescent="0.25">
      <c r="B52" s="179" t="s">
        <v>260</v>
      </c>
      <c r="C52" s="180" t="s">
        <v>144</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
        <v>0</v>
      </c>
      <c r="G52" s="181"/>
      <c r="H52" s="181">
        <f t="shared" si="12"/>
        <v>0</v>
      </c>
      <c r="I52" s="181"/>
      <c r="J52" s="181">
        <f t="shared" si="13"/>
        <v>0</v>
      </c>
      <c r="K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1">
        <f t="shared" si="14"/>
        <v>0</v>
      </c>
      <c r="AF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1">
        <f t="shared" si="15"/>
        <v>0</v>
      </c>
      <c r="AJ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1">
        <f t="shared" si="16"/>
        <v>0</v>
      </c>
      <c r="AN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1">
        <f t="shared" si="17"/>
        <v>0</v>
      </c>
      <c r="AR52" s="181">
        <f t="shared" si="18"/>
        <v>0</v>
      </c>
    </row>
    <row r="53" spans="2:44" x14ac:dyDescent="0.25">
      <c r="B53" s="179" t="s">
        <v>549</v>
      </c>
      <c r="C53" s="180" t="s">
        <v>550</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D53+E53</f>
        <v>0</v>
      </c>
      <c r="G53" s="181"/>
      <c r="H53" s="181">
        <f>F53-G53</f>
        <v>0</v>
      </c>
      <c r="I53" s="181"/>
      <c r="J53" s="181">
        <f>F53-I53</f>
        <v>0</v>
      </c>
      <c r="K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1">
        <f>AB53+AC53+AD53</f>
        <v>0</v>
      </c>
      <c r="AF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1">
        <f>AF53+AG53+AH53</f>
        <v>0</v>
      </c>
      <c r="AJ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1">
        <f>AJ53+AK53+AL53</f>
        <v>0</v>
      </c>
      <c r="AN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1">
        <f>AN53+AO53+AP53</f>
        <v>0</v>
      </c>
      <c r="AR53" s="181">
        <f>AE53+AI53+AM53+AQ53</f>
        <v>0</v>
      </c>
    </row>
    <row r="54" spans="2:44" x14ac:dyDescent="0.25">
      <c r="B54" s="179" t="s">
        <v>551</v>
      </c>
      <c r="C54" s="180" t="s">
        <v>517</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
        <v>0</v>
      </c>
      <c r="G54" s="181"/>
      <c r="H54" s="181">
        <f t="shared" si="12"/>
        <v>0</v>
      </c>
      <c r="I54" s="181"/>
      <c r="J54" s="181">
        <f t="shared" si="13"/>
        <v>0</v>
      </c>
      <c r="K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1">
        <f t="shared" si="14"/>
        <v>0</v>
      </c>
      <c r="AF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1">
        <f t="shared" si="15"/>
        <v>0</v>
      </c>
      <c r="AJ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1">
        <f t="shared" si="16"/>
        <v>0</v>
      </c>
      <c r="AN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1">
        <f t="shared" si="17"/>
        <v>0</v>
      </c>
      <c r="AR54" s="181">
        <f t="shared" si="18"/>
        <v>0</v>
      </c>
    </row>
    <row r="55" spans="2:44" x14ac:dyDescent="0.25">
      <c r="B55" s="179" t="s">
        <v>261</v>
      </c>
      <c r="C55" s="180" t="s">
        <v>145</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D55+E55</f>
        <v>0</v>
      </c>
      <c r="G55" s="181"/>
      <c r="H55" s="181">
        <f>F55-G55</f>
        <v>0</v>
      </c>
      <c r="I55" s="181"/>
      <c r="J55" s="181">
        <f>F55-I55</f>
        <v>0</v>
      </c>
      <c r="K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1">
        <f>AB55+AC55+AD55</f>
        <v>0</v>
      </c>
      <c r="AF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1">
        <f>AF55+AG55+AH55</f>
        <v>0</v>
      </c>
      <c r="AJ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1">
        <f>AJ55+AK55+AL55</f>
        <v>0</v>
      </c>
      <c r="AN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1">
        <f>AN55+AO55+AP55</f>
        <v>0</v>
      </c>
      <c r="AR55" s="181">
        <f>AE55+AI55+AM55+AQ55</f>
        <v>0</v>
      </c>
    </row>
    <row r="56" spans="2:44" x14ac:dyDescent="0.25">
      <c r="B56" s="179" t="s">
        <v>552</v>
      </c>
      <c r="C56" s="180" t="s">
        <v>553</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
        <v>0</v>
      </c>
      <c r="G56" s="181"/>
      <c r="H56" s="181">
        <f t="shared" si="12"/>
        <v>0</v>
      </c>
      <c r="I56" s="181"/>
      <c r="J56" s="181">
        <f t="shared" si="13"/>
        <v>0</v>
      </c>
      <c r="K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1">
        <f t="shared" si="14"/>
        <v>0</v>
      </c>
      <c r="AF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1">
        <f t="shared" si="15"/>
        <v>0</v>
      </c>
      <c r="AJ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1">
        <f t="shared" si="16"/>
        <v>0</v>
      </c>
      <c r="AN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1">
        <f t="shared" si="17"/>
        <v>0</v>
      </c>
      <c r="AR56" s="181">
        <f t="shared" si="18"/>
        <v>0</v>
      </c>
    </row>
    <row r="57" spans="2:44" x14ac:dyDescent="0.25">
      <c r="B57" s="179" t="s">
        <v>554</v>
      </c>
      <c r="C57" s="180" t="s">
        <v>524</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D57+E57</f>
        <v>0</v>
      </c>
      <c r="G57" s="181"/>
      <c r="H57" s="181">
        <f>F57-G57</f>
        <v>0</v>
      </c>
      <c r="I57" s="181"/>
      <c r="J57" s="181">
        <f>F57-I57</f>
        <v>0</v>
      </c>
      <c r="K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1">
        <f>AB57+AC57+AD57</f>
        <v>0</v>
      </c>
      <c r="AF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1">
        <f>AF57+AG57+AH57</f>
        <v>0</v>
      </c>
      <c r="AJ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1">
        <f>AJ57+AK57+AL57</f>
        <v>0</v>
      </c>
      <c r="AN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1">
        <f>AN57+AO57+AP57</f>
        <v>0</v>
      </c>
      <c r="AR57" s="181">
        <f>AE57+AI57+AM57+AQ57</f>
        <v>0</v>
      </c>
    </row>
    <row r="58" spans="2:44" x14ac:dyDescent="0.25">
      <c r="B58" s="179" t="s">
        <v>555</v>
      </c>
      <c r="C58" s="180" t="s">
        <v>525</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
        <v>0</v>
      </c>
      <c r="G58" s="181"/>
      <c r="H58" s="181">
        <f t="shared" si="12"/>
        <v>0</v>
      </c>
      <c r="I58" s="181"/>
      <c r="J58" s="181">
        <f t="shared" si="13"/>
        <v>0</v>
      </c>
      <c r="K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1">
        <f t="shared" si="14"/>
        <v>0</v>
      </c>
      <c r="AF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1">
        <f t="shared" si="15"/>
        <v>0</v>
      </c>
      <c r="AJ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1">
        <f t="shared" si="16"/>
        <v>0</v>
      </c>
      <c r="AN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1">
        <f t="shared" si="17"/>
        <v>0</v>
      </c>
      <c r="AR58" s="181">
        <f t="shared" si="18"/>
        <v>0</v>
      </c>
    </row>
    <row r="59" spans="2:44" x14ac:dyDescent="0.25">
      <c r="B59" s="179" t="s">
        <v>556</v>
      </c>
      <c r="C59" s="180" t="s">
        <v>557</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D59+E59</f>
        <v>0</v>
      </c>
      <c r="G59" s="181"/>
      <c r="H59" s="181">
        <f>F59-G59</f>
        <v>0</v>
      </c>
      <c r="I59" s="181"/>
      <c r="J59" s="181">
        <f>F59-I59</f>
        <v>0</v>
      </c>
      <c r="K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1">
        <f>AB59+AC59+AD59</f>
        <v>0</v>
      </c>
      <c r="AF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1">
        <f>AF59+AG59+AH59</f>
        <v>0</v>
      </c>
      <c r="AJ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1">
        <f>AJ59+AK59+AL59</f>
        <v>0</v>
      </c>
      <c r="AN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1">
        <f>AN59+AO59+AP59</f>
        <v>0</v>
      </c>
      <c r="AR59" s="181">
        <f>AE59+AI59+AM59+AQ59</f>
        <v>0</v>
      </c>
    </row>
    <row r="60" spans="2:44" x14ac:dyDescent="0.25">
      <c r="B60" s="179" t="s">
        <v>558</v>
      </c>
      <c r="C60" s="180" t="s">
        <v>559</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
        <v>0</v>
      </c>
      <c r="G60" s="181"/>
      <c r="H60" s="181">
        <f t="shared" si="12"/>
        <v>0</v>
      </c>
      <c r="I60" s="181"/>
      <c r="J60" s="181">
        <f t="shared" si="13"/>
        <v>0</v>
      </c>
      <c r="K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1">
        <f t="shared" si="14"/>
        <v>0</v>
      </c>
      <c r="AF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1">
        <f t="shared" si="15"/>
        <v>0</v>
      </c>
      <c r="AJ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1">
        <f t="shared" si="16"/>
        <v>0</v>
      </c>
      <c r="AN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1">
        <f t="shared" si="17"/>
        <v>0</v>
      </c>
      <c r="AR60" s="181">
        <f t="shared" si="18"/>
        <v>0</v>
      </c>
    </row>
    <row r="61" spans="2:44" x14ac:dyDescent="0.25">
      <c r="B61" s="179" t="s">
        <v>560</v>
      </c>
      <c r="C61" s="180" t="s">
        <v>532</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D61+E61</f>
        <v>0</v>
      </c>
      <c r="G61" s="181"/>
      <c r="H61" s="181">
        <f>F61-G61</f>
        <v>0</v>
      </c>
      <c r="I61" s="181"/>
      <c r="J61" s="181">
        <f>F61-I61</f>
        <v>0</v>
      </c>
      <c r="K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1">
        <f>AB61+AC61+AD61</f>
        <v>0</v>
      </c>
      <c r="AF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1">
        <f>AF61+AG61+AH61</f>
        <v>0</v>
      </c>
      <c r="AJ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1">
        <f>AJ61+AK61+AL61</f>
        <v>0</v>
      </c>
      <c r="AN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1">
        <f>AN61+AO61+AP61</f>
        <v>0</v>
      </c>
      <c r="AR61" s="181">
        <f>AE61+AI61+AM61+AQ61</f>
        <v>0</v>
      </c>
    </row>
    <row r="62" spans="2:44" x14ac:dyDescent="0.25">
      <c r="B62" s="179" t="s">
        <v>561</v>
      </c>
      <c r="C62" s="180" t="s">
        <v>562</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
        <v>0</v>
      </c>
      <c r="G62" s="181"/>
      <c r="H62" s="181">
        <f t="shared" si="12"/>
        <v>0</v>
      </c>
      <c r="I62" s="181"/>
      <c r="J62" s="181">
        <f t="shared" si="13"/>
        <v>0</v>
      </c>
      <c r="K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1">
        <f t="shared" si="14"/>
        <v>0</v>
      </c>
      <c r="AF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1">
        <f t="shared" si="15"/>
        <v>0</v>
      </c>
      <c r="AJ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1">
        <f t="shared" si="16"/>
        <v>0</v>
      </c>
      <c r="AN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1">
        <f t="shared" si="17"/>
        <v>0</v>
      </c>
      <c r="AR62" s="181">
        <f t="shared" si="18"/>
        <v>0</v>
      </c>
    </row>
    <row r="63" spans="2:44" x14ac:dyDescent="0.25">
      <c r="B63" s="179" t="s">
        <v>262</v>
      </c>
      <c r="C63" s="180" t="s">
        <v>146</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
        <v>0</v>
      </c>
      <c r="G63" s="181"/>
      <c r="H63" s="181">
        <f t="shared" si="12"/>
        <v>0</v>
      </c>
      <c r="I63" s="181"/>
      <c r="J63" s="181">
        <f t="shared" si="13"/>
        <v>0</v>
      </c>
      <c r="K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1">
        <f t="shared" si="14"/>
        <v>0</v>
      </c>
      <c r="AF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1">
        <f t="shared" si="15"/>
        <v>0</v>
      </c>
      <c r="AJ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1">
        <f t="shared" si="16"/>
        <v>0</v>
      </c>
      <c r="AN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1">
        <f t="shared" si="17"/>
        <v>0</v>
      </c>
      <c r="AR63" s="181">
        <f t="shared" si="18"/>
        <v>0</v>
      </c>
    </row>
    <row r="64" spans="2:44" x14ac:dyDescent="0.25">
      <c r="B64" s="179" t="s">
        <v>563</v>
      </c>
      <c r="C64" s="180" t="s">
        <v>564</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D64+E64</f>
        <v>0</v>
      </c>
      <c r="G64" s="181"/>
      <c r="H64" s="181">
        <f>F64-G64</f>
        <v>0</v>
      </c>
      <c r="I64" s="181"/>
      <c r="J64" s="181">
        <f>F64-I64</f>
        <v>0</v>
      </c>
      <c r="K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1">
        <f>AB64+AC64+AD64</f>
        <v>0</v>
      </c>
      <c r="AF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1">
        <f>AF64+AG64+AH64</f>
        <v>0</v>
      </c>
      <c r="AJ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1">
        <f>AJ64+AK64+AL64</f>
        <v>0</v>
      </c>
      <c r="AN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1">
        <f>AN64+AO64+AP64</f>
        <v>0</v>
      </c>
      <c r="AR64" s="181">
        <f>AE64+AI64+AM64+AQ64</f>
        <v>0</v>
      </c>
    </row>
    <row r="65" spans="2:44" x14ac:dyDescent="0.25">
      <c r="B65" s="179" t="s">
        <v>565</v>
      </c>
      <c r="C65" s="180" t="s">
        <v>566</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
        <v>0</v>
      </c>
      <c r="G65" s="181"/>
      <c r="H65" s="181">
        <f t="shared" si="12"/>
        <v>0</v>
      </c>
      <c r="I65" s="181"/>
      <c r="J65" s="181">
        <f t="shared" si="13"/>
        <v>0</v>
      </c>
      <c r="K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1">
        <f t="shared" si="14"/>
        <v>0</v>
      </c>
      <c r="AF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1">
        <f t="shared" si="15"/>
        <v>0</v>
      </c>
      <c r="AJ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1">
        <f t="shared" si="16"/>
        <v>0</v>
      </c>
      <c r="AN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1">
        <f t="shared" si="17"/>
        <v>0</v>
      </c>
      <c r="AR65" s="181">
        <f t="shared" si="18"/>
        <v>0</v>
      </c>
    </row>
    <row r="66" spans="2:44" x14ac:dyDescent="0.25">
      <c r="B66" s="179" t="s">
        <v>567</v>
      </c>
      <c r="C66" s="180" t="s">
        <v>568</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D66+E66</f>
        <v>0</v>
      </c>
      <c r="G66" s="181"/>
      <c r="H66" s="181">
        <f>F66-G66</f>
        <v>0</v>
      </c>
      <c r="I66" s="181"/>
      <c r="J66" s="181">
        <f>F66-I66</f>
        <v>0</v>
      </c>
      <c r="K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1">
        <f>AB66+AC66+AD66</f>
        <v>0</v>
      </c>
      <c r="AF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1">
        <f>AF66+AG66+AH66</f>
        <v>0</v>
      </c>
      <c r="AJ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1">
        <f>AJ66+AK66+AL66</f>
        <v>0</v>
      </c>
      <c r="AN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1">
        <f>AN66+AO66+AP66</f>
        <v>0</v>
      </c>
      <c r="AR66" s="181">
        <f>AE66+AI66+AM66+AQ66</f>
        <v>0</v>
      </c>
    </row>
    <row r="67" spans="2:44" x14ac:dyDescent="0.25">
      <c r="B67" s="179" t="s">
        <v>569</v>
      </c>
      <c r="C67" s="180" t="s">
        <v>570</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
        <v>0</v>
      </c>
      <c r="G67" s="181"/>
      <c r="H67" s="181">
        <f t="shared" si="12"/>
        <v>0</v>
      </c>
      <c r="I67" s="181"/>
      <c r="J67" s="181">
        <f t="shared" si="13"/>
        <v>0</v>
      </c>
      <c r="K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1">
        <f t="shared" si="14"/>
        <v>0</v>
      </c>
      <c r="AF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1">
        <f t="shared" si="15"/>
        <v>0</v>
      </c>
      <c r="AJ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1">
        <f t="shared" si="16"/>
        <v>0</v>
      </c>
      <c r="AN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1">
        <f t="shared" si="17"/>
        <v>0</v>
      </c>
      <c r="AR67" s="181">
        <f t="shared" si="18"/>
        <v>0</v>
      </c>
    </row>
    <row r="68" spans="2:44" x14ac:dyDescent="0.25">
      <c r="B68" s="179" t="s">
        <v>571</v>
      </c>
      <c r="C68" s="180" t="s">
        <v>572</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D68+E68</f>
        <v>0</v>
      </c>
      <c r="G68" s="181"/>
      <c r="H68" s="181">
        <f>F68-G68</f>
        <v>0</v>
      </c>
      <c r="I68" s="181"/>
      <c r="J68" s="181">
        <f>F68-I68</f>
        <v>0</v>
      </c>
      <c r="K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1">
        <f>AB68+AC68+AD68</f>
        <v>0</v>
      </c>
      <c r="AF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1">
        <f>AF68+AG68+AH68</f>
        <v>0</v>
      </c>
      <c r="AJ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1">
        <f>AJ68+AK68+AL68</f>
        <v>0</v>
      </c>
      <c r="AN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1">
        <f>AN68+AO68+AP68</f>
        <v>0</v>
      </c>
      <c r="AR68" s="181">
        <f>AE68+AI68+AM68+AQ68</f>
        <v>0</v>
      </c>
    </row>
    <row r="69" spans="2:44" x14ac:dyDescent="0.25">
      <c r="B69" s="179" t="s">
        <v>573</v>
      </c>
      <c r="C69" s="180" t="s">
        <v>574</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
        <v>0</v>
      </c>
      <c r="G69" s="181"/>
      <c r="H69" s="181">
        <f t="shared" si="12"/>
        <v>0</v>
      </c>
      <c r="I69" s="181"/>
      <c r="J69" s="181">
        <f t="shared" si="13"/>
        <v>0</v>
      </c>
      <c r="K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1">
        <f t="shared" si="14"/>
        <v>0</v>
      </c>
      <c r="AF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1">
        <f t="shared" si="15"/>
        <v>0</v>
      </c>
      <c r="AJ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1">
        <f t="shared" si="16"/>
        <v>0</v>
      </c>
      <c r="AN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1">
        <f t="shared" si="17"/>
        <v>0</v>
      </c>
      <c r="AR69" s="181">
        <f t="shared" si="18"/>
        <v>0</v>
      </c>
    </row>
    <row r="70" spans="2:44" x14ac:dyDescent="0.25">
      <c r="B70" s="179" t="s">
        <v>575</v>
      </c>
      <c r="C70" s="180" t="s">
        <v>576</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D70+E70</f>
        <v>0</v>
      </c>
      <c r="G70" s="181"/>
      <c r="H70" s="181">
        <f>F70-G70</f>
        <v>0</v>
      </c>
      <c r="I70" s="181"/>
      <c r="J70" s="181">
        <f>F70-I70</f>
        <v>0</v>
      </c>
      <c r="K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1">
        <f>AB70+AC70+AD70</f>
        <v>0</v>
      </c>
      <c r="AF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1">
        <f>AF70+AG70+AH70</f>
        <v>0</v>
      </c>
      <c r="AJ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1">
        <f>AJ70+AK70+AL70</f>
        <v>0</v>
      </c>
      <c r="AN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1">
        <f>AN70+AO70+AP70</f>
        <v>0</v>
      </c>
      <c r="AR70" s="181">
        <f>AE70+AI70+AM70+AQ70</f>
        <v>0</v>
      </c>
    </row>
    <row r="71" spans="2:44" x14ac:dyDescent="0.25">
      <c r="B71" s="179" t="s">
        <v>577</v>
      </c>
      <c r="C71" s="180" t="s">
        <v>578</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D71+E71</f>
        <v>0</v>
      </c>
      <c r="G71" s="181"/>
      <c r="H71" s="181">
        <f t="shared" ref="H71:H82" si="20">F71-G71</f>
        <v>0</v>
      </c>
      <c r="I71" s="181"/>
      <c r="J71" s="181">
        <f t="shared" ref="J71:J82" si="21">F71-I71</f>
        <v>0</v>
      </c>
      <c r="K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1">
        <f t="shared" ref="AE71:AE82" si="22">AB71+AC71+AD71</f>
        <v>0</v>
      </c>
      <c r="AF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1">
        <f t="shared" ref="AI71:AI82" si="23">AF71+AG71+AH71</f>
        <v>0</v>
      </c>
      <c r="AJ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1">
        <f t="shared" ref="AM71:AM82" si="24">AJ71+AK71+AL71</f>
        <v>0</v>
      </c>
      <c r="AN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1">
        <f t="shared" ref="AQ71:AQ82" si="25">AN71+AO71+AP71</f>
        <v>0</v>
      </c>
      <c r="AR71" s="181">
        <f t="shared" ref="AR71:AR82" si="26">AE71+AI71+AM71+AQ71</f>
        <v>0</v>
      </c>
    </row>
    <row r="72" spans="2:44" x14ac:dyDescent="0.25">
      <c r="B72" s="179" t="s">
        <v>275</v>
      </c>
      <c r="C72" s="180" t="s">
        <v>159</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
        <v>0</v>
      </c>
      <c r="G72" s="181"/>
      <c r="H72" s="181">
        <f t="shared" si="20"/>
        <v>0</v>
      </c>
      <c r="I72" s="181"/>
      <c r="J72" s="181">
        <f t="shared" si="21"/>
        <v>0</v>
      </c>
      <c r="K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1">
        <f t="shared" si="22"/>
        <v>0</v>
      </c>
      <c r="AF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1">
        <f t="shared" si="23"/>
        <v>0</v>
      </c>
      <c r="AJ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1">
        <f t="shared" si="24"/>
        <v>0</v>
      </c>
      <c r="AN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1">
        <f t="shared" si="25"/>
        <v>0</v>
      </c>
      <c r="AR72" s="181">
        <f t="shared" si="26"/>
        <v>0</v>
      </c>
    </row>
    <row r="73" spans="2:44" x14ac:dyDescent="0.25">
      <c r="B73" s="179" t="s">
        <v>579</v>
      </c>
      <c r="C73" s="180" t="s">
        <v>580</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
        <v>0</v>
      </c>
      <c r="G73" s="181"/>
      <c r="H73" s="181">
        <f t="shared" si="20"/>
        <v>0</v>
      </c>
      <c r="I73" s="181"/>
      <c r="J73" s="181">
        <f t="shared" si="21"/>
        <v>0</v>
      </c>
      <c r="K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1">
        <f t="shared" si="22"/>
        <v>0</v>
      </c>
      <c r="AF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1">
        <f t="shared" si="23"/>
        <v>0</v>
      </c>
      <c r="AJ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1">
        <f t="shared" si="24"/>
        <v>0</v>
      </c>
      <c r="AN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1">
        <f t="shared" si="25"/>
        <v>0</v>
      </c>
      <c r="AR73" s="181">
        <f t="shared" si="26"/>
        <v>0</v>
      </c>
    </row>
    <row r="74" spans="2:44" x14ac:dyDescent="0.25">
      <c r="B74" s="179" t="s">
        <v>581</v>
      </c>
      <c r="C74" s="180" t="s">
        <v>582</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
        <v>0</v>
      </c>
      <c r="G74" s="181"/>
      <c r="H74" s="181">
        <f t="shared" si="20"/>
        <v>0</v>
      </c>
      <c r="I74" s="181"/>
      <c r="J74" s="181">
        <f t="shared" si="21"/>
        <v>0</v>
      </c>
      <c r="K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1">
        <f t="shared" si="22"/>
        <v>0</v>
      </c>
      <c r="AF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1">
        <f t="shared" si="23"/>
        <v>0</v>
      </c>
      <c r="AJ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1">
        <f t="shared" si="24"/>
        <v>0</v>
      </c>
      <c r="AN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1">
        <f t="shared" si="25"/>
        <v>0</v>
      </c>
      <c r="AR74" s="181">
        <f t="shared" si="26"/>
        <v>0</v>
      </c>
    </row>
    <row r="75" spans="2:44" x14ac:dyDescent="0.25">
      <c r="B75" s="179" t="s">
        <v>583</v>
      </c>
      <c r="C75" s="180" t="s">
        <v>584</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
        <v>0</v>
      </c>
      <c r="G75" s="181"/>
      <c r="H75" s="181">
        <f t="shared" si="20"/>
        <v>0</v>
      </c>
      <c r="I75" s="181"/>
      <c r="J75" s="181">
        <f t="shared" si="21"/>
        <v>0</v>
      </c>
      <c r="K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1">
        <f t="shared" si="22"/>
        <v>0</v>
      </c>
      <c r="AF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1">
        <f t="shared" si="23"/>
        <v>0</v>
      </c>
      <c r="AJ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1">
        <f t="shared" si="24"/>
        <v>0</v>
      </c>
      <c r="AN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1">
        <f t="shared" si="25"/>
        <v>0</v>
      </c>
      <c r="AR75" s="181">
        <f t="shared" si="26"/>
        <v>0</v>
      </c>
    </row>
    <row r="76" spans="2:44" x14ac:dyDescent="0.25">
      <c r="B76" s="179" t="s">
        <v>585</v>
      </c>
      <c r="C76" s="180" t="s">
        <v>586</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
        <v>0</v>
      </c>
      <c r="G76" s="181"/>
      <c r="H76" s="181">
        <f t="shared" si="20"/>
        <v>0</v>
      </c>
      <c r="I76" s="181"/>
      <c r="J76" s="181">
        <f t="shared" si="21"/>
        <v>0</v>
      </c>
      <c r="K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1">
        <f t="shared" si="22"/>
        <v>0</v>
      </c>
      <c r="AF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1">
        <f t="shared" si="23"/>
        <v>0</v>
      </c>
      <c r="AJ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1">
        <f t="shared" si="24"/>
        <v>0</v>
      </c>
      <c r="AN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1">
        <f t="shared" si="25"/>
        <v>0</v>
      </c>
      <c r="AR76" s="181">
        <f t="shared" si="26"/>
        <v>0</v>
      </c>
    </row>
    <row r="77" spans="2:44" x14ac:dyDescent="0.25">
      <c r="B77" s="179" t="s">
        <v>587</v>
      </c>
      <c r="C77" s="180" t="s">
        <v>588</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
        <v>0</v>
      </c>
      <c r="G77" s="181"/>
      <c r="H77" s="181">
        <f t="shared" si="20"/>
        <v>0</v>
      </c>
      <c r="I77" s="181"/>
      <c r="J77" s="181">
        <f t="shared" si="21"/>
        <v>0</v>
      </c>
      <c r="K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1">
        <f t="shared" si="22"/>
        <v>0</v>
      </c>
      <c r="AF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1">
        <f t="shared" si="23"/>
        <v>0</v>
      </c>
      <c r="AJ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1">
        <f t="shared" si="24"/>
        <v>0</v>
      </c>
      <c r="AN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1">
        <f t="shared" si="25"/>
        <v>0</v>
      </c>
      <c r="AR77" s="181">
        <f t="shared" si="26"/>
        <v>0</v>
      </c>
    </row>
    <row r="78" spans="2:44" x14ac:dyDescent="0.25">
      <c r="B78" s="179" t="s">
        <v>589</v>
      </c>
      <c r="C78" s="180" t="s">
        <v>590</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800000</v>
      </c>
      <c r="F78" s="181">
        <f t="shared" si="19"/>
        <v>800000</v>
      </c>
      <c r="G78" s="181"/>
      <c r="H78" s="181">
        <f t="shared" si="20"/>
        <v>800000</v>
      </c>
      <c r="I78" s="181"/>
      <c r="J78" s="181">
        <f t="shared" si="21"/>
        <v>800000</v>
      </c>
      <c r="K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800000</v>
      </c>
      <c r="AB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1">
        <f t="shared" si="22"/>
        <v>0</v>
      </c>
      <c r="AF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800000</v>
      </c>
      <c r="AG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1">
        <f t="shared" si="23"/>
        <v>800000</v>
      </c>
      <c r="AJ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1">
        <f t="shared" si="24"/>
        <v>0</v>
      </c>
      <c r="AN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1">
        <f t="shared" si="25"/>
        <v>0</v>
      </c>
      <c r="AR78" s="181">
        <f t="shared" si="26"/>
        <v>800000</v>
      </c>
    </row>
    <row r="79" spans="2:44" x14ac:dyDescent="0.25">
      <c r="B79" s="179" t="s">
        <v>591</v>
      </c>
      <c r="C79" s="180" t="s">
        <v>592</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
        <v>0</v>
      </c>
      <c r="G79" s="181"/>
      <c r="H79" s="181">
        <f t="shared" si="20"/>
        <v>0</v>
      </c>
      <c r="I79" s="181"/>
      <c r="J79" s="181">
        <f t="shared" si="21"/>
        <v>0</v>
      </c>
      <c r="K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1">
        <f t="shared" si="22"/>
        <v>0</v>
      </c>
      <c r="AF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1">
        <f t="shared" si="23"/>
        <v>0</v>
      </c>
      <c r="AJ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1">
        <f t="shared" si="24"/>
        <v>0</v>
      </c>
      <c r="AN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1">
        <f t="shared" si="25"/>
        <v>0</v>
      </c>
      <c r="AR79" s="181">
        <f t="shared" si="26"/>
        <v>0</v>
      </c>
    </row>
    <row r="80" spans="2:44" x14ac:dyDescent="0.25">
      <c r="B80" s="179" t="s">
        <v>593</v>
      </c>
      <c r="C80" s="180" t="s">
        <v>594</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
        <v>0</v>
      </c>
      <c r="G80" s="181"/>
      <c r="H80" s="181">
        <f t="shared" si="20"/>
        <v>0</v>
      </c>
      <c r="I80" s="181"/>
      <c r="J80" s="181">
        <f t="shared" si="21"/>
        <v>0</v>
      </c>
      <c r="K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1">
        <f t="shared" si="22"/>
        <v>0</v>
      </c>
      <c r="AF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1">
        <f t="shared" si="23"/>
        <v>0</v>
      </c>
      <c r="AJ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1">
        <f t="shared" si="24"/>
        <v>0</v>
      </c>
      <c r="AN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1">
        <f t="shared" si="25"/>
        <v>0</v>
      </c>
      <c r="AR80" s="181">
        <f t="shared" si="26"/>
        <v>0</v>
      </c>
    </row>
    <row r="81" spans="2:44" x14ac:dyDescent="0.25">
      <c r="B81" s="179" t="s">
        <v>595</v>
      </c>
      <c r="C81" s="180" t="s">
        <v>596</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
        <v>0</v>
      </c>
      <c r="G81" s="181"/>
      <c r="H81" s="181">
        <f t="shared" si="20"/>
        <v>0</v>
      </c>
      <c r="I81" s="181"/>
      <c r="J81" s="181">
        <f t="shared" si="21"/>
        <v>0</v>
      </c>
      <c r="K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1">
        <f t="shared" si="22"/>
        <v>0</v>
      </c>
      <c r="AF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1">
        <f t="shared" si="23"/>
        <v>0</v>
      </c>
      <c r="AJ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1">
        <f t="shared" si="24"/>
        <v>0</v>
      </c>
      <c r="AN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1">
        <f t="shared" si="25"/>
        <v>0</v>
      </c>
      <c r="AR81" s="181">
        <f t="shared" si="26"/>
        <v>0</v>
      </c>
    </row>
    <row r="82" spans="2:44" x14ac:dyDescent="0.25">
      <c r="B82" s="179" t="s">
        <v>597</v>
      </c>
      <c r="C82" s="180" t="s">
        <v>598</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
        <v>0</v>
      </c>
      <c r="G82" s="181"/>
      <c r="H82" s="181">
        <f t="shared" si="20"/>
        <v>0</v>
      </c>
      <c r="I82" s="181"/>
      <c r="J82" s="181">
        <f t="shared" si="21"/>
        <v>0</v>
      </c>
      <c r="K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1">
        <f t="shared" si="22"/>
        <v>0</v>
      </c>
      <c r="AF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1">
        <f t="shared" si="23"/>
        <v>0</v>
      </c>
      <c r="AJ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1">
        <f t="shared" si="24"/>
        <v>0</v>
      </c>
      <c r="AN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1">
        <f t="shared" si="25"/>
        <v>0</v>
      </c>
      <c r="AR82" s="181">
        <f t="shared" si="26"/>
        <v>0</v>
      </c>
    </row>
    <row r="83" spans="2:44" x14ac:dyDescent="0.25">
      <c r="B83" s="188" t="s">
        <v>263</v>
      </c>
      <c r="C83" s="189" t="s">
        <v>147</v>
      </c>
      <c r="D83" s="190">
        <f>SUM(D84:D88)</f>
        <v>0</v>
      </c>
      <c r="E83" s="190">
        <f>SUM(E84:E88)</f>
        <v>0</v>
      </c>
      <c r="F83" s="190">
        <f t="shared" ref="F83:F89" si="27">D83+E83</f>
        <v>0</v>
      </c>
      <c r="G83" s="190">
        <f>SUM(G84:G88)</f>
        <v>0</v>
      </c>
      <c r="H83" s="190">
        <f t="shared" ref="H83:H89" si="28">F83-G83</f>
        <v>0</v>
      </c>
      <c r="I83" s="190">
        <f>SUM(I84:I88)</f>
        <v>0</v>
      </c>
      <c r="J83" s="190">
        <f t="shared" ref="J83:J89" si="29">F83-I83</f>
        <v>0</v>
      </c>
      <c r="K83" s="190">
        <f t="shared" ref="K83:AD83" si="30">SUM(K84:K88)</f>
        <v>0</v>
      </c>
      <c r="L83" s="190">
        <f t="shared" si="30"/>
        <v>0</v>
      </c>
      <c r="M83" s="190">
        <f t="shared" si="30"/>
        <v>0</v>
      </c>
      <c r="N83" s="190">
        <f t="shared" si="30"/>
        <v>0</v>
      </c>
      <c r="O83" s="190">
        <f t="shared" si="30"/>
        <v>0</v>
      </c>
      <c r="P83" s="190">
        <f>SUM(P84:P88)</f>
        <v>0</v>
      </c>
      <c r="Q83" s="190">
        <f>SUM(Q84:Q88)</f>
        <v>0</v>
      </c>
      <c r="R83" s="190">
        <f t="shared" si="30"/>
        <v>0</v>
      </c>
      <c r="S83" s="190">
        <f t="shared" si="30"/>
        <v>0</v>
      </c>
      <c r="T83" s="190">
        <f>SUM(T84:T88)</f>
        <v>0</v>
      </c>
      <c r="U83" s="190">
        <f t="shared" si="30"/>
        <v>0</v>
      </c>
      <c r="V83" s="190">
        <f t="shared" si="30"/>
        <v>0</v>
      </c>
      <c r="W83" s="190">
        <f>SUM(W84:W88)</f>
        <v>0</v>
      </c>
      <c r="X83" s="190">
        <f t="shared" si="30"/>
        <v>0</v>
      </c>
      <c r="Y83" s="190">
        <f>SUM(Y84:Y88)</f>
        <v>0</v>
      </c>
      <c r="Z83" s="190">
        <f>SUM(Z84:Z88)</f>
        <v>0</v>
      </c>
      <c r="AA83" s="190">
        <f t="shared" si="30"/>
        <v>0</v>
      </c>
      <c r="AB83" s="190">
        <f t="shared" si="30"/>
        <v>0</v>
      </c>
      <c r="AC83" s="190">
        <f t="shared" si="30"/>
        <v>0</v>
      </c>
      <c r="AD83" s="190">
        <f t="shared" si="30"/>
        <v>0</v>
      </c>
      <c r="AE83" s="190">
        <f t="shared" ref="AE83:AE89" si="31">AB83+AC83+AD83</f>
        <v>0</v>
      </c>
      <c r="AF83" s="190">
        <f>SUM(AF84:AF88)</f>
        <v>0</v>
      </c>
      <c r="AG83" s="190">
        <f>SUM(AG84:AG88)</f>
        <v>0</v>
      </c>
      <c r="AH83" s="190">
        <f>SUM(AH84:AH88)</f>
        <v>0</v>
      </c>
      <c r="AI83" s="190">
        <f t="shared" ref="AI83:AI89" si="32">AF83+AG83+AH83</f>
        <v>0</v>
      </c>
      <c r="AJ83" s="190">
        <f>SUM(AJ84:AJ88)</f>
        <v>0</v>
      </c>
      <c r="AK83" s="190">
        <f>SUM(AK84:AK88)</f>
        <v>0</v>
      </c>
      <c r="AL83" s="190">
        <f>SUM(AL84:AL88)</f>
        <v>0</v>
      </c>
      <c r="AM83" s="190">
        <f t="shared" ref="AM83:AM89" si="33">AJ83+AK83+AL83</f>
        <v>0</v>
      </c>
      <c r="AN83" s="190">
        <f>SUM(AN84:AN88)</f>
        <v>0</v>
      </c>
      <c r="AO83" s="190">
        <f>SUM(AO84:AO88)</f>
        <v>0</v>
      </c>
      <c r="AP83" s="190">
        <f>SUM(AP84:AP88)</f>
        <v>0</v>
      </c>
      <c r="AQ83" s="190">
        <f t="shared" ref="AQ83:AQ89" si="34">AN83+AO83+AP83</f>
        <v>0</v>
      </c>
      <c r="AR83" s="190">
        <f t="shared" ref="AR83:AR89" si="35">AE83+AI83+AM83+AQ83</f>
        <v>0</v>
      </c>
    </row>
    <row r="84" spans="2:44" x14ac:dyDescent="0.25">
      <c r="B84" s="179" t="s">
        <v>264</v>
      </c>
      <c r="C84" s="180" t="s">
        <v>148</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27"/>
        <v>0</v>
      </c>
      <c r="G84" s="181"/>
      <c r="H84" s="181">
        <f t="shared" si="28"/>
        <v>0</v>
      </c>
      <c r="I84" s="181"/>
      <c r="J84" s="181">
        <f t="shared" si="29"/>
        <v>0</v>
      </c>
      <c r="K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1">
        <f t="shared" si="31"/>
        <v>0</v>
      </c>
      <c r="AF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1">
        <f t="shared" si="32"/>
        <v>0</v>
      </c>
      <c r="AJ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1">
        <f t="shared" si="33"/>
        <v>0</v>
      </c>
      <c r="AN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1">
        <f t="shared" si="34"/>
        <v>0</v>
      </c>
      <c r="AR84" s="181">
        <f t="shared" si="35"/>
        <v>0</v>
      </c>
    </row>
    <row r="85" spans="2:44" x14ac:dyDescent="0.25">
      <c r="B85" s="179" t="s">
        <v>599</v>
      </c>
      <c r="C85" s="180" t="s">
        <v>600</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si="27"/>
        <v>0</v>
      </c>
      <c r="G85" s="181"/>
      <c r="H85" s="181">
        <f t="shared" si="28"/>
        <v>0</v>
      </c>
      <c r="I85" s="181"/>
      <c r="J85" s="181">
        <f t="shared" si="29"/>
        <v>0</v>
      </c>
      <c r="K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1">
        <f t="shared" si="31"/>
        <v>0</v>
      </c>
      <c r="AF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1">
        <f t="shared" si="32"/>
        <v>0</v>
      </c>
      <c r="AJ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1">
        <f t="shared" si="33"/>
        <v>0</v>
      </c>
      <c r="AN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1">
        <f t="shared" si="34"/>
        <v>0</v>
      </c>
      <c r="AR85" s="181">
        <f t="shared" si="35"/>
        <v>0</v>
      </c>
    </row>
    <row r="86" spans="2:44" x14ac:dyDescent="0.25">
      <c r="B86" s="179" t="s">
        <v>265</v>
      </c>
      <c r="C86" s="180" t="s">
        <v>149</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7"/>
        <v>0</v>
      </c>
      <c r="G86" s="181"/>
      <c r="H86" s="181">
        <f t="shared" si="28"/>
        <v>0</v>
      </c>
      <c r="I86" s="181"/>
      <c r="J86" s="181">
        <f t="shared" si="29"/>
        <v>0</v>
      </c>
      <c r="K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1">
        <f t="shared" si="31"/>
        <v>0</v>
      </c>
      <c r="AF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1">
        <f t="shared" si="32"/>
        <v>0</v>
      </c>
      <c r="AJ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1">
        <f t="shared" si="33"/>
        <v>0</v>
      </c>
      <c r="AN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1">
        <f t="shared" si="34"/>
        <v>0</v>
      </c>
      <c r="AR86" s="181">
        <f t="shared" si="35"/>
        <v>0</v>
      </c>
    </row>
    <row r="87" spans="2:44" x14ac:dyDescent="0.25">
      <c r="B87" s="179" t="s">
        <v>601</v>
      </c>
      <c r="C87" s="180" t="s">
        <v>602</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si="27"/>
        <v>0</v>
      </c>
      <c r="G87" s="181"/>
      <c r="H87" s="181">
        <f t="shared" si="28"/>
        <v>0</v>
      </c>
      <c r="I87" s="181"/>
      <c r="J87" s="181">
        <f t="shared" si="29"/>
        <v>0</v>
      </c>
      <c r="K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1">
        <f t="shared" si="31"/>
        <v>0</v>
      </c>
      <c r="AF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1">
        <f t="shared" si="32"/>
        <v>0</v>
      </c>
      <c r="AJ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1">
        <f t="shared" si="33"/>
        <v>0</v>
      </c>
      <c r="AN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1">
        <f t="shared" si="34"/>
        <v>0</v>
      </c>
      <c r="AR87" s="181">
        <f t="shared" si="35"/>
        <v>0</v>
      </c>
    </row>
    <row r="88" spans="2:44" x14ac:dyDescent="0.25">
      <c r="B88" s="179" t="s">
        <v>603</v>
      </c>
      <c r="C88" s="180" t="s">
        <v>604</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7"/>
        <v>0</v>
      </c>
      <c r="G88" s="181"/>
      <c r="H88" s="181">
        <f t="shared" si="28"/>
        <v>0</v>
      </c>
      <c r="I88" s="181"/>
      <c r="J88" s="181">
        <f t="shared" si="29"/>
        <v>0</v>
      </c>
      <c r="K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1">
        <f t="shared" si="31"/>
        <v>0</v>
      </c>
      <c r="AF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1">
        <f t="shared" si="32"/>
        <v>0</v>
      </c>
      <c r="AJ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1">
        <f t="shared" si="33"/>
        <v>0</v>
      </c>
      <c r="AN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1">
        <f t="shared" si="34"/>
        <v>0</v>
      </c>
      <c r="AR88" s="181">
        <f t="shared" si="35"/>
        <v>0</v>
      </c>
    </row>
    <row r="89" spans="2:44" x14ac:dyDescent="0.25">
      <c r="B89" s="188" t="s">
        <v>266</v>
      </c>
      <c r="C89" s="189" t="s">
        <v>150</v>
      </c>
      <c r="D89" s="190">
        <f>SUM(D90:D95)</f>
        <v>0</v>
      </c>
      <c r="E89" s="190">
        <f>SUM(E90:E95)</f>
        <v>0</v>
      </c>
      <c r="F89" s="190">
        <f t="shared" si="27"/>
        <v>0</v>
      </c>
      <c r="G89" s="190">
        <f>SUM(G90:G95)</f>
        <v>0</v>
      </c>
      <c r="H89" s="190">
        <f t="shared" si="28"/>
        <v>0</v>
      </c>
      <c r="I89" s="190">
        <f>SUM(I90:I95)</f>
        <v>0</v>
      </c>
      <c r="J89" s="190">
        <f t="shared" si="29"/>
        <v>0</v>
      </c>
      <c r="K89" s="190">
        <f t="shared" ref="K89:AP89" si="36">SUM(K90:K95)</f>
        <v>0</v>
      </c>
      <c r="L89" s="190">
        <f t="shared" si="36"/>
        <v>0</v>
      </c>
      <c r="M89" s="190">
        <f t="shared" si="36"/>
        <v>0</v>
      </c>
      <c r="N89" s="190">
        <f t="shared" si="36"/>
        <v>0</v>
      </c>
      <c r="O89" s="190">
        <f t="shared" si="36"/>
        <v>0</v>
      </c>
      <c r="P89" s="190">
        <f>SUM(P90:P95)</f>
        <v>0</v>
      </c>
      <c r="Q89" s="190">
        <f>SUM(Q90:Q95)</f>
        <v>0</v>
      </c>
      <c r="R89" s="190">
        <f t="shared" si="36"/>
        <v>0</v>
      </c>
      <c r="S89" s="190">
        <f t="shared" si="36"/>
        <v>0</v>
      </c>
      <c r="T89" s="190">
        <f>SUM(T90:T95)</f>
        <v>0</v>
      </c>
      <c r="U89" s="190">
        <f t="shared" si="36"/>
        <v>0</v>
      </c>
      <c r="V89" s="190">
        <f t="shared" si="36"/>
        <v>0</v>
      </c>
      <c r="W89" s="190">
        <f>SUM(W90:W95)</f>
        <v>0</v>
      </c>
      <c r="X89" s="190">
        <f t="shared" si="36"/>
        <v>0</v>
      </c>
      <c r="Y89" s="190">
        <f>SUM(Y90:Y95)</f>
        <v>0</v>
      </c>
      <c r="Z89" s="190">
        <f>SUM(Z90:Z95)</f>
        <v>0</v>
      </c>
      <c r="AA89" s="190">
        <f t="shared" si="36"/>
        <v>0</v>
      </c>
      <c r="AB89" s="190">
        <f t="shared" si="36"/>
        <v>0</v>
      </c>
      <c r="AC89" s="190">
        <f t="shared" si="36"/>
        <v>0</v>
      </c>
      <c r="AD89" s="190">
        <f t="shared" si="36"/>
        <v>0</v>
      </c>
      <c r="AE89" s="190">
        <f t="shared" si="31"/>
        <v>0</v>
      </c>
      <c r="AF89" s="190">
        <f t="shared" si="36"/>
        <v>0</v>
      </c>
      <c r="AG89" s="190">
        <f t="shared" si="36"/>
        <v>0</v>
      </c>
      <c r="AH89" s="190">
        <f t="shared" si="36"/>
        <v>0</v>
      </c>
      <c r="AI89" s="190">
        <f t="shared" si="32"/>
        <v>0</v>
      </c>
      <c r="AJ89" s="190">
        <f t="shared" si="36"/>
        <v>0</v>
      </c>
      <c r="AK89" s="190">
        <f t="shared" si="36"/>
        <v>0</v>
      </c>
      <c r="AL89" s="190">
        <f t="shared" si="36"/>
        <v>0</v>
      </c>
      <c r="AM89" s="190">
        <f t="shared" si="33"/>
        <v>0</v>
      </c>
      <c r="AN89" s="190">
        <f t="shared" si="36"/>
        <v>0</v>
      </c>
      <c r="AO89" s="190">
        <f t="shared" si="36"/>
        <v>0</v>
      </c>
      <c r="AP89" s="190">
        <f t="shared" si="36"/>
        <v>0</v>
      </c>
      <c r="AQ89" s="190">
        <f t="shared" si="34"/>
        <v>0</v>
      </c>
      <c r="AR89" s="190">
        <f t="shared" si="35"/>
        <v>0</v>
      </c>
    </row>
    <row r="90" spans="2:44" x14ac:dyDescent="0.25">
      <c r="B90" s="179" t="s">
        <v>267</v>
      </c>
      <c r="C90" s="180" t="s">
        <v>151</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37">D90+E90</f>
        <v>0</v>
      </c>
      <c r="G90" s="181"/>
      <c r="H90" s="181">
        <f t="shared" ref="H90:H95" si="38">F90-G90</f>
        <v>0</v>
      </c>
      <c r="I90" s="181"/>
      <c r="J90" s="181">
        <f t="shared" ref="J90:J95" si="39">F90-I90</f>
        <v>0</v>
      </c>
      <c r="K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1">
        <f t="shared" ref="AE90:AE95" si="40">AB90+AC90+AD90</f>
        <v>0</v>
      </c>
      <c r="AF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1">
        <f t="shared" ref="AI90:AI95" si="41">AF90+AG90+AH90</f>
        <v>0</v>
      </c>
      <c r="AJ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1">
        <f t="shared" ref="AM90:AM95" si="42">AJ90+AK90+AL90</f>
        <v>0</v>
      </c>
      <c r="AN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1">
        <f t="shared" ref="AQ90:AQ95" si="43">AN90+AO90+AP90</f>
        <v>0</v>
      </c>
      <c r="AR90" s="181">
        <f t="shared" ref="AR90:AR95" si="44">AE90+AI90+AM90+AQ90</f>
        <v>0</v>
      </c>
    </row>
    <row r="91" spans="2:44" x14ac:dyDescent="0.25">
      <c r="B91" s="179" t="s">
        <v>605</v>
      </c>
      <c r="C91" s="180" t="s">
        <v>606</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37"/>
        <v>0</v>
      </c>
      <c r="G91" s="181"/>
      <c r="H91" s="181">
        <f t="shared" si="38"/>
        <v>0</v>
      </c>
      <c r="I91" s="181"/>
      <c r="J91" s="181">
        <f t="shared" si="39"/>
        <v>0</v>
      </c>
      <c r="K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1">
        <f t="shared" si="40"/>
        <v>0</v>
      </c>
      <c r="AF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1">
        <f t="shared" si="41"/>
        <v>0</v>
      </c>
      <c r="AJ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1">
        <f t="shared" si="42"/>
        <v>0</v>
      </c>
      <c r="AN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1">
        <f t="shared" si="43"/>
        <v>0</v>
      </c>
      <c r="AR91" s="181">
        <f t="shared" si="44"/>
        <v>0</v>
      </c>
    </row>
    <row r="92" spans="2:44" x14ac:dyDescent="0.25">
      <c r="B92" s="179" t="s">
        <v>268</v>
      </c>
      <c r="C92" s="180" t="s">
        <v>152</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D92+E92</f>
        <v>0</v>
      </c>
      <c r="G92" s="181"/>
      <c r="H92" s="181">
        <f>F92-G92</f>
        <v>0</v>
      </c>
      <c r="I92" s="181"/>
      <c r="J92" s="181">
        <f>F92-I92</f>
        <v>0</v>
      </c>
      <c r="K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1">
        <f>AB92+AC92+AD92</f>
        <v>0</v>
      </c>
      <c r="AF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1">
        <f>AF92+AG92+AH92</f>
        <v>0</v>
      </c>
      <c r="AJ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1">
        <f>AJ92+AK92+AL92</f>
        <v>0</v>
      </c>
      <c r="AN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1">
        <f>AN92+AO92+AP92</f>
        <v>0</v>
      </c>
      <c r="AR92" s="181">
        <f>AE92+AI92+AM92+AQ92</f>
        <v>0</v>
      </c>
    </row>
    <row r="93" spans="2:44" x14ac:dyDescent="0.25">
      <c r="B93" s="179" t="s">
        <v>607</v>
      </c>
      <c r="C93" s="180" t="s">
        <v>608</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D93+E93</f>
        <v>0</v>
      </c>
      <c r="G93" s="181"/>
      <c r="H93" s="181">
        <f>F93-G93</f>
        <v>0</v>
      </c>
      <c r="I93" s="181"/>
      <c r="J93" s="181">
        <f>F93-I93</f>
        <v>0</v>
      </c>
      <c r="K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1">
        <f>AB93+AC93+AD93</f>
        <v>0</v>
      </c>
      <c r="AF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1">
        <f>AF93+AG93+AH93</f>
        <v>0</v>
      </c>
      <c r="AJ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1">
        <f>AJ93+AK93+AL93</f>
        <v>0</v>
      </c>
      <c r="AN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1">
        <f>AN93+AO93+AP93</f>
        <v>0</v>
      </c>
      <c r="AR93" s="181">
        <f>AE93+AI93+AM93+AQ93</f>
        <v>0</v>
      </c>
    </row>
    <row r="94" spans="2:44" x14ac:dyDescent="0.25">
      <c r="B94" s="179" t="s">
        <v>609</v>
      </c>
      <c r="C94" s="180" t="s">
        <v>610</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D94+E94</f>
        <v>0</v>
      </c>
      <c r="G94" s="181"/>
      <c r="H94" s="181">
        <f>F94-G94</f>
        <v>0</v>
      </c>
      <c r="I94" s="181"/>
      <c r="J94" s="181">
        <f>F94-I94</f>
        <v>0</v>
      </c>
      <c r="K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1">
        <f>AB94+AC94+AD94</f>
        <v>0</v>
      </c>
      <c r="AF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1">
        <f>AF94+AG94+AH94</f>
        <v>0</v>
      </c>
      <c r="AJ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1">
        <f>AJ94+AK94+AL94</f>
        <v>0</v>
      </c>
      <c r="AN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1">
        <f>AN94+AO94+AP94</f>
        <v>0</v>
      </c>
      <c r="AR94" s="181">
        <f>AE94+AI94+AM94+AQ94</f>
        <v>0</v>
      </c>
    </row>
    <row r="95" spans="2:44" x14ac:dyDescent="0.25">
      <c r="B95" s="179" t="s">
        <v>611</v>
      </c>
      <c r="C95" s="180" t="s">
        <v>612</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37"/>
        <v>0</v>
      </c>
      <c r="G95" s="181"/>
      <c r="H95" s="181">
        <f t="shared" si="38"/>
        <v>0</v>
      </c>
      <c r="I95" s="181"/>
      <c r="J95" s="181">
        <f t="shared" si="39"/>
        <v>0</v>
      </c>
      <c r="K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1">
        <f t="shared" si="40"/>
        <v>0</v>
      </c>
      <c r="AF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1">
        <f t="shared" si="41"/>
        <v>0</v>
      </c>
      <c r="AJ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1">
        <f t="shared" si="42"/>
        <v>0</v>
      </c>
      <c r="AN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1">
        <f t="shared" si="43"/>
        <v>0</v>
      </c>
      <c r="AR95" s="181">
        <f t="shared" si="44"/>
        <v>0</v>
      </c>
    </row>
    <row r="96" spans="2:44" x14ac:dyDescent="0.25">
      <c r="B96" s="188" t="s">
        <v>269</v>
      </c>
      <c r="C96" s="189" t="s">
        <v>153</v>
      </c>
      <c r="D96" s="190">
        <f>SUM(D97:D105)</f>
        <v>0</v>
      </c>
      <c r="E96" s="190">
        <f>SUM(E97:E105)</f>
        <v>0</v>
      </c>
      <c r="F96" s="190">
        <f t="shared" ref="F96:F119" si="45">D96+E96</f>
        <v>0</v>
      </c>
      <c r="G96" s="190">
        <f>SUM(G97:G105)</f>
        <v>0</v>
      </c>
      <c r="H96" s="190">
        <f t="shared" ref="H96:H107" si="46">F96-G96</f>
        <v>0</v>
      </c>
      <c r="I96" s="190">
        <f>SUM(I97:I105)</f>
        <v>0</v>
      </c>
      <c r="J96" s="190">
        <f t="shared" ref="J96:J107" si="47">F96-I96</f>
        <v>0</v>
      </c>
      <c r="K96" s="190">
        <f t="shared" ref="K96:AD96" si="48">SUM(K97:K105)</f>
        <v>0</v>
      </c>
      <c r="L96" s="190">
        <f t="shared" si="48"/>
        <v>0</v>
      </c>
      <c r="M96" s="190">
        <f t="shared" si="48"/>
        <v>0</v>
      </c>
      <c r="N96" s="190">
        <f t="shared" si="48"/>
        <v>0</v>
      </c>
      <c r="O96" s="190">
        <f t="shared" si="48"/>
        <v>0</v>
      </c>
      <c r="P96" s="190">
        <f>SUM(P97:P105)</f>
        <v>0</v>
      </c>
      <c r="Q96" s="190">
        <f>SUM(Q97:Q105)</f>
        <v>0</v>
      </c>
      <c r="R96" s="190">
        <f t="shared" si="48"/>
        <v>0</v>
      </c>
      <c r="S96" s="190">
        <f t="shared" si="48"/>
        <v>0</v>
      </c>
      <c r="T96" s="190">
        <f>SUM(T97:T105)</f>
        <v>0</v>
      </c>
      <c r="U96" s="190">
        <f t="shared" si="48"/>
        <v>0</v>
      </c>
      <c r="V96" s="190">
        <f t="shared" si="48"/>
        <v>0</v>
      </c>
      <c r="W96" s="190">
        <f>SUM(W97:W105)</f>
        <v>0</v>
      </c>
      <c r="X96" s="190">
        <f t="shared" si="48"/>
        <v>0</v>
      </c>
      <c r="Y96" s="190">
        <f>SUM(Y97:Y105)</f>
        <v>0</v>
      </c>
      <c r="Z96" s="190">
        <f>SUM(Z97:Z105)</f>
        <v>0</v>
      </c>
      <c r="AA96" s="190">
        <f t="shared" si="48"/>
        <v>0</v>
      </c>
      <c r="AB96" s="190">
        <f t="shared" si="48"/>
        <v>0</v>
      </c>
      <c r="AC96" s="190">
        <f t="shared" si="48"/>
        <v>0</v>
      </c>
      <c r="AD96" s="190">
        <f t="shared" si="48"/>
        <v>0</v>
      </c>
      <c r="AE96" s="190">
        <f t="shared" ref="AE96:AE107" si="49">AB96+AC96+AD96</f>
        <v>0</v>
      </c>
      <c r="AF96" s="190">
        <f>SUM(AF97:AF105)</f>
        <v>0</v>
      </c>
      <c r="AG96" s="190">
        <f>SUM(AG97:AG105)</f>
        <v>0</v>
      </c>
      <c r="AH96" s="190">
        <f>SUM(AH97:AH105)</f>
        <v>0</v>
      </c>
      <c r="AI96" s="190">
        <f t="shared" ref="AI96:AI107" si="50">AF96+AG96+AH96</f>
        <v>0</v>
      </c>
      <c r="AJ96" s="190">
        <f>SUM(AJ97:AJ105)</f>
        <v>0</v>
      </c>
      <c r="AK96" s="190">
        <f>SUM(AK97:AK105)</f>
        <v>0</v>
      </c>
      <c r="AL96" s="190">
        <f>SUM(AL97:AL105)</f>
        <v>0</v>
      </c>
      <c r="AM96" s="190">
        <f t="shared" ref="AM96:AM107" si="51">AJ96+AK96+AL96</f>
        <v>0</v>
      </c>
      <c r="AN96" s="190">
        <f>SUM(AN97:AN105)</f>
        <v>0</v>
      </c>
      <c r="AO96" s="190">
        <f>SUM(AO97:AO105)</f>
        <v>0</v>
      </c>
      <c r="AP96" s="190">
        <f>SUM(AP97:AP105)</f>
        <v>0</v>
      </c>
      <c r="AQ96" s="190">
        <f t="shared" ref="AQ96:AQ107" si="52">AN96+AO96+AP96</f>
        <v>0</v>
      </c>
      <c r="AR96" s="190">
        <f t="shared" ref="AR96:AR107" si="53">AE96+AI96+AM96+AQ96</f>
        <v>0</v>
      </c>
    </row>
    <row r="97" spans="2:44" x14ac:dyDescent="0.25">
      <c r="B97" s="179" t="s">
        <v>617</v>
      </c>
      <c r="C97" s="180" t="s">
        <v>618</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 t="shared" si="45"/>
        <v>0</v>
      </c>
      <c r="G97" s="181"/>
      <c r="H97" s="181">
        <f t="shared" si="46"/>
        <v>0</v>
      </c>
      <c r="I97" s="181"/>
      <c r="J97" s="181">
        <f t="shared" si="47"/>
        <v>0</v>
      </c>
      <c r="K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1">
        <f t="shared" si="49"/>
        <v>0</v>
      </c>
      <c r="AF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1">
        <f t="shared" si="50"/>
        <v>0</v>
      </c>
      <c r="AJ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1">
        <f t="shared" si="51"/>
        <v>0</v>
      </c>
      <c r="AN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1">
        <f t="shared" si="52"/>
        <v>0</v>
      </c>
      <c r="AR97" s="181">
        <f t="shared" si="53"/>
        <v>0</v>
      </c>
    </row>
    <row r="98" spans="2:44" x14ac:dyDescent="0.25">
      <c r="B98" s="179" t="s">
        <v>619</v>
      </c>
      <c r="C98" s="180" t="s">
        <v>620</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si="45"/>
        <v>0</v>
      </c>
      <c r="G98" s="181"/>
      <c r="H98" s="181">
        <f t="shared" si="46"/>
        <v>0</v>
      </c>
      <c r="I98" s="181"/>
      <c r="J98" s="181">
        <f t="shared" si="47"/>
        <v>0</v>
      </c>
      <c r="K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1">
        <f t="shared" si="49"/>
        <v>0</v>
      </c>
      <c r="AF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1">
        <f t="shared" si="50"/>
        <v>0</v>
      </c>
      <c r="AJ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1">
        <f t="shared" si="51"/>
        <v>0</v>
      </c>
      <c r="AN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1">
        <f t="shared" si="52"/>
        <v>0</v>
      </c>
      <c r="AR98" s="181">
        <f t="shared" si="53"/>
        <v>0</v>
      </c>
    </row>
    <row r="99" spans="2:44" x14ac:dyDescent="0.25">
      <c r="B99" s="179" t="s">
        <v>270</v>
      </c>
      <c r="C99" s="180" t="s">
        <v>154</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si="45"/>
        <v>0</v>
      </c>
      <c r="G99" s="181"/>
      <c r="H99" s="181">
        <f t="shared" si="46"/>
        <v>0</v>
      </c>
      <c r="I99" s="181"/>
      <c r="J99" s="181">
        <f t="shared" si="47"/>
        <v>0</v>
      </c>
      <c r="K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1">
        <f t="shared" si="49"/>
        <v>0</v>
      </c>
      <c r="AF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1">
        <f t="shared" si="50"/>
        <v>0</v>
      </c>
      <c r="AJ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1">
        <f t="shared" si="51"/>
        <v>0</v>
      </c>
      <c r="AN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1">
        <f t="shared" si="52"/>
        <v>0</v>
      </c>
      <c r="AR99" s="181">
        <f t="shared" si="53"/>
        <v>0</v>
      </c>
    </row>
    <row r="100" spans="2:44" x14ac:dyDescent="0.25">
      <c r="B100" s="179" t="s">
        <v>613</v>
      </c>
      <c r="C100" s="180" t="s">
        <v>614</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si="45"/>
        <v>0</v>
      </c>
      <c r="G100" s="181"/>
      <c r="H100" s="181">
        <f t="shared" si="46"/>
        <v>0</v>
      </c>
      <c r="I100" s="181"/>
      <c r="J100" s="181">
        <f t="shared" si="47"/>
        <v>0</v>
      </c>
      <c r="K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1">
        <f t="shared" si="49"/>
        <v>0</v>
      </c>
      <c r="AF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1">
        <f t="shared" si="50"/>
        <v>0</v>
      </c>
      <c r="AJ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1">
        <f t="shared" si="51"/>
        <v>0</v>
      </c>
      <c r="AN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1">
        <f t="shared" si="52"/>
        <v>0</v>
      </c>
      <c r="AR100" s="181">
        <f t="shared" si="53"/>
        <v>0</v>
      </c>
    </row>
    <row r="101" spans="2:44" x14ac:dyDescent="0.25">
      <c r="B101" s="179" t="s">
        <v>615</v>
      </c>
      <c r="C101" s="180" t="s">
        <v>616</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si="45"/>
        <v>0</v>
      </c>
      <c r="G101" s="181"/>
      <c r="H101" s="181">
        <f t="shared" si="46"/>
        <v>0</v>
      </c>
      <c r="I101" s="181"/>
      <c r="J101" s="181">
        <f t="shared" si="47"/>
        <v>0</v>
      </c>
      <c r="K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1">
        <f t="shared" si="49"/>
        <v>0</v>
      </c>
      <c r="AF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1">
        <f t="shared" si="50"/>
        <v>0</v>
      </c>
      <c r="AJ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1">
        <f t="shared" si="51"/>
        <v>0</v>
      </c>
      <c r="AN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1">
        <f t="shared" si="52"/>
        <v>0</v>
      </c>
      <c r="AR101" s="181">
        <f t="shared" si="53"/>
        <v>0</v>
      </c>
    </row>
    <row r="102" spans="2:44" x14ac:dyDescent="0.25">
      <c r="B102" s="179" t="s">
        <v>271</v>
      </c>
      <c r="C102" s="180" t="s">
        <v>155</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45"/>
        <v>0</v>
      </c>
      <c r="G102" s="181"/>
      <c r="H102" s="181">
        <f t="shared" si="46"/>
        <v>0</v>
      </c>
      <c r="I102" s="181"/>
      <c r="J102" s="181">
        <f t="shared" si="47"/>
        <v>0</v>
      </c>
      <c r="K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1">
        <f t="shared" si="49"/>
        <v>0</v>
      </c>
      <c r="AF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1">
        <f t="shared" si="50"/>
        <v>0</v>
      </c>
      <c r="AJ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1">
        <f t="shared" si="51"/>
        <v>0</v>
      </c>
      <c r="AN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1">
        <f t="shared" si="52"/>
        <v>0</v>
      </c>
      <c r="AR102" s="181">
        <f t="shared" si="53"/>
        <v>0</v>
      </c>
    </row>
    <row r="103" spans="2:44" x14ac:dyDescent="0.25">
      <c r="B103" s="179" t="s">
        <v>621</v>
      </c>
      <c r="C103" s="180" t="s">
        <v>618</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 t="shared" si="45"/>
        <v>0</v>
      </c>
      <c r="G103" s="181"/>
      <c r="H103" s="181">
        <f t="shared" si="46"/>
        <v>0</v>
      </c>
      <c r="I103" s="181"/>
      <c r="J103" s="181">
        <f t="shared" si="47"/>
        <v>0</v>
      </c>
      <c r="K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1">
        <f t="shared" si="49"/>
        <v>0</v>
      </c>
      <c r="AF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1">
        <f t="shared" si="50"/>
        <v>0</v>
      </c>
      <c r="AJ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1">
        <f t="shared" si="51"/>
        <v>0</v>
      </c>
      <c r="AN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1">
        <f t="shared" si="52"/>
        <v>0</v>
      </c>
      <c r="AR103" s="181">
        <f t="shared" si="53"/>
        <v>0</v>
      </c>
    </row>
    <row r="104" spans="2:44" x14ac:dyDescent="0.25">
      <c r="B104" s="179" t="s">
        <v>272</v>
      </c>
      <c r="C104" s="180" t="s">
        <v>156</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si="45"/>
        <v>0</v>
      </c>
      <c r="G104" s="181"/>
      <c r="H104" s="181">
        <f t="shared" si="46"/>
        <v>0</v>
      </c>
      <c r="I104" s="181"/>
      <c r="J104" s="181">
        <f t="shared" si="47"/>
        <v>0</v>
      </c>
      <c r="K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1">
        <f t="shared" si="49"/>
        <v>0</v>
      </c>
      <c r="AF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1">
        <f t="shared" si="50"/>
        <v>0</v>
      </c>
      <c r="AJ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1">
        <f t="shared" si="51"/>
        <v>0</v>
      </c>
      <c r="AN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1">
        <f t="shared" si="52"/>
        <v>0</v>
      </c>
      <c r="AR104" s="181">
        <f t="shared" si="53"/>
        <v>0</v>
      </c>
    </row>
    <row r="105" spans="2:44" x14ac:dyDescent="0.25">
      <c r="B105" s="179" t="s">
        <v>622</v>
      </c>
      <c r="C105" s="180" t="s">
        <v>620</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45"/>
        <v>0</v>
      </c>
      <c r="G105" s="181"/>
      <c r="H105" s="181">
        <f t="shared" si="46"/>
        <v>0</v>
      </c>
      <c r="I105" s="181"/>
      <c r="J105" s="181">
        <f t="shared" si="47"/>
        <v>0</v>
      </c>
      <c r="K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1">
        <f t="shared" si="49"/>
        <v>0</v>
      </c>
      <c r="AF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1">
        <f t="shared" si="50"/>
        <v>0</v>
      </c>
      <c r="AJ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1">
        <f t="shared" si="51"/>
        <v>0</v>
      </c>
      <c r="AN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1">
        <f t="shared" si="52"/>
        <v>0</v>
      </c>
      <c r="AR105" s="181">
        <f t="shared" si="53"/>
        <v>0</v>
      </c>
    </row>
    <row r="106" spans="2:44" x14ac:dyDescent="0.25">
      <c r="B106" s="176" t="s">
        <v>276</v>
      </c>
      <c r="C106" s="177" t="s">
        <v>160</v>
      </c>
      <c r="D106" s="178">
        <f>D107+D118+D133+D149+D164+D190+D207+D214</f>
        <v>894800</v>
      </c>
      <c r="E106" s="178">
        <f>E107+E118+E133+E149+E164+E190+E207+E214</f>
        <v>63750000</v>
      </c>
      <c r="F106" s="178">
        <f t="shared" si="45"/>
        <v>64644800</v>
      </c>
      <c r="G106" s="178">
        <f>G107+G118+G133+G149+G164+G190+G207+G214</f>
        <v>0</v>
      </c>
      <c r="H106" s="178">
        <f t="shared" si="46"/>
        <v>64644800</v>
      </c>
      <c r="I106" s="178">
        <f>I107+I118+I133+I149+I164+I190+I207+I214</f>
        <v>0</v>
      </c>
      <c r="J106" s="178">
        <f t="shared" si="47"/>
        <v>64644800</v>
      </c>
      <c r="K106" s="178">
        <f t="shared" ref="K106:AD106" si="54">K107+K118+K133+K149+K164+K190+K207+K214</f>
        <v>0</v>
      </c>
      <c r="L106" s="178">
        <f t="shared" si="54"/>
        <v>0</v>
      </c>
      <c r="M106" s="178">
        <f t="shared" si="54"/>
        <v>1250</v>
      </c>
      <c r="N106" s="178">
        <f t="shared" si="54"/>
        <v>0</v>
      </c>
      <c r="O106" s="178">
        <f t="shared" si="54"/>
        <v>25500</v>
      </c>
      <c r="P106" s="178">
        <f t="shared" si="54"/>
        <v>0</v>
      </c>
      <c r="Q106" s="178">
        <f t="shared" si="54"/>
        <v>0</v>
      </c>
      <c r="R106" s="178">
        <f t="shared" si="54"/>
        <v>0</v>
      </c>
      <c r="S106" s="178">
        <f t="shared" si="54"/>
        <v>0</v>
      </c>
      <c r="T106" s="178">
        <f>T107+T118+T133+T149+T164+T190+T207+T214</f>
        <v>0</v>
      </c>
      <c r="U106" s="178">
        <f t="shared" si="54"/>
        <v>0</v>
      </c>
      <c r="V106" s="178">
        <f t="shared" si="54"/>
        <v>250000</v>
      </c>
      <c r="W106" s="178">
        <f t="shared" si="54"/>
        <v>0</v>
      </c>
      <c r="X106" s="178">
        <f t="shared" si="54"/>
        <v>111800</v>
      </c>
      <c r="Y106" s="178">
        <f>Y107+Y118+Y133+Y149+Y164+Y190+Y207+Y214</f>
        <v>0</v>
      </c>
      <c r="Z106" s="178">
        <f>Z107+Z118+Z133+Z149+Z164+Z190+Z207+Z214</f>
        <v>0</v>
      </c>
      <c r="AA106" s="178">
        <f t="shared" si="54"/>
        <v>64256250</v>
      </c>
      <c r="AB106" s="178">
        <f t="shared" si="54"/>
        <v>18104300</v>
      </c>
      <c r="AC106" s="178">
        <f t="shared" si="54"/>
        <v>40000</v>
      </c>
      <c r="AD106" s="178">
        <f t="shared" si="54"/>
        <v>32500</v>
      </c>
      <c r="AE106" s="178">
        <f t="shared" si="49"/>
        <v>18176800</v>
      </c>
      <c r="AF106" s="178">
        <f>AF107+AF118+AF133+AF149+AF164+AF190+AF207+AF214</f>
        <v>962000</v>
      </c>
      <c r="AG106" s="178">
        <f>AG107+AG118+AG133+AG149+AG164+AG190+AG207+AG214</f>
        <v>0</v>
      </c>
      <c r="AH106" s="178">
        <f>AH107+AH118+AH133+AH149+AH164+AH190+AH207+AH214</f>
        <v>0</v>
      </c>
      <c r="AI106" s="178">
        <f t="shared" si="50"/>
        <v>962000</v>
      </c>
      <c r="AJ106" s="178">
        <f>AJ107+AJ118+AJ133+AJ149+AJ164+AJ190+AJ207+AJ214</f>
        <v>45506000</v>
      </c>
      <c r="AK106" s="178">
        <f>AK107+AK118+AK133+AK149+AK164+AK190+AK207+AK214</f>
        <v>0</v>
      </c>
      <c r="AL106" s="178">
        <f>AL107+AL118+AL133+AL149+AL164+AL190+AL207+AL214</f>
        <v>0</v>
      </c>
      <c r="AM106" s="178">
        <f t="shared" si="51"/>
        <v>45506000</v>
      </c>
      <c r="AN106" s="178">
        <f>AN107+AN118+AN133+AN149+AN164+AN190+AN207+AN214</f>
        <v>0</v>
      </c>
      <c r="AO106" s="178">
        <f>AO107+AO118+AO133+AO149+AO164+AO190+AO207+AO214</f>
        <v>0</v>
      </c>
      <c r="AP106" s="178">
        <f>AP107+AP118+AP133+AP149+AP164+AP190+AP207+AP214</f>
        <v>0</v>
      </c>
      <c r="AQ106" s="178">
        <f t="shared" si="52"/>
        <v>0</v>
      </c>
      <c r="AR106" s="178">
        <f t="shared" si="53"/>
        <v>64644800</v>
      </c>
    </row>
    <row r="107" spans="2:44" x14ac:dyDescent="0.25">
      <c r="B107" s="188" t="s">
        <v>277</v>
      </c>
      <c r="C107" s="189" t="s">
        <v>161</v>
      </c>
      <c r="D107" s="190">
        <f>SUM(D108:D117)</f>
        <v>0</v>
      </c>
      <c r="E107" s="190">
        <f>SUM(E108:E117)</f>
        <v>0</v>
      </c>
      <c r="F107" s="190">
        <f t="shared" si="45"/>
        <v>0</v>
      </c>
      <c r="G107" s="190">
        <f>SUM(G108:G117)</f>
        <v>0</v>
      </c>
      <c r="H107" s="190">
        <f t="shared" si="46"/>
        <v>0</v>
      </c>
      <c r="I107" s="190">
        <f>SUM(I108:I117)</f>
        <v>0</v>
      </c>
      <c r="J107" s="190">
        <f t="shared" si="47"/>
        <v>0</v>
      </c>
      <c r="K107" s="190">
        <f t="shared" ref="K107:AD107" si="55">SUM(K108:K117)</f>
        <v>0</v>
      </c>
      <c r="L107" s="190">
        <f t="shared" si="55"/>
        <v>0</v>
      </c>
      <c r="M107" s="190">
        <f t="shared" si="55"/>
        <v>0</v>
      </c>
      <c r="N107" s="190">
        <f t="shared" si="55"/>
        <v>0</v>
      </c>
      <c r="O107" s="190">
        <f t="shared" si="55"/>
        <v>0</v>
      </c>
      <c r="P107" s="190">
        <f>SUM(P108:P117)</f>
        <v>0</v>
      </c>
      <c r="Q107" s="190">
        <f>SUM(Q108:Q117)</f>
        <v>0</v>
      </c>
      <c r="R107" s="190">
        <f t="shared" si="55"/>
        <v>0</v>
      </c>
      <c r="S107" s="190">
        <f t="shared" si="55"/>
        <v>0</v>
      </c>
      <c r="T107" s="190">
        <f>SUM(T108:T117)</f>
        <v>0</v>
      </c>
      <c r="U107" s="190">
        <f t="shared" si="55"/>
        <v>0</v>
      </c>
      <c r="V107" s="190">
        <f t="shared" si="55"/>
        <v>0</v>
      </c>
      <c r="W107" s="190">
        <f>SUM(W108:W117)</f>
        <v>0</v>
      </c>
      <c r="X107" s="190">
        <f t="shared" si="55"/>
        <v>0</v>
      </c>
      <c r="Y107" s="190">
        <f>SUM(Y108:Y117)</f>
        <v>0</v>
      </c>
      <c r="Z107" s="190">
        <f>SUM(Z108:Z117)</f>
        <v>0</v>
      </c>
      <c r="AA107" s="190">
        <f t="shared" si="55"/>
        <v>0</v>
      </c>
      <c r="AB107" s="190">
        <f t="shared" si="55"/>
        <v>0</v>
      </c>
      <c r="AC107" s="190">
        <f t="shared" si="55"/>
        <v>0</v>
      </c>
      <c r="AD107" s="190">
        <f t="shared" si="55"/>
        <v>0</v>
      </c>
      <c r="AE107" s="190">
        <f t="shared" si="49"/>
        <v>0</v>
      </c>
      <c r="AF107" s="190">
        <f>SUM(AF108:AF117)</f>
        <v>0</v>
      </c>
      <c r="AG107" s="190">
        <f>SUM(AG108:AG117)</f>
        <v>0</v>
      </c>
      <c r="AH107" s="190">
        <f>SUM(AH108:AH117)</f>
        <v>0</v>
      </c>
      <c r="AI107" s="190">
        <f t="shared" si="50"/>
        <v>0</v>
      </c>
      <c r="AJ107" s="190">
        <f>SUM(AJ108:AJ117)</f>
        <v>0</v>
      </c>
      <c r="AK107" s="190">
        <f>SUM(AK108:AK117)</f>
        <v>0</v>
      </c>
      <c r="AL107" s="190">
        <f>SUM(AL108:AL117)</f>
        <v>0</v>
      </c>
      <c r="AM107" s="190">
        <f t="shared" si="51"/>
        <v>0</v>
      </c>
      <c r="AN107" s="190">
        <f>SUM(AN108:AN117)</f>
        <v>0</v>
      </c>
      <c r="AO107" s="190">
        <f>SUM(AO108:AO117)</f>
        <v>0</v>
      </c>
      <c r="AP107" s="190">
        <f>SUM(AP108:AP117)</f>
        <v>0</v>
      </c>
      <c r="AQ107" s="190">
        <f t="shared" si="52"/>
        <v>0</v>
      </c>
      <c r="AR107" s="190">
        <f t="shared" si="53"/>
        <v>0</v>
      </c>
    </row>
    <row r="108" spans="2:44" x14ac:dyDescent="0.25">
      <c r="B108" s="179" t="s">
        <v>623</v>
      </c>
      <c r="C108" s="180" t="s">
        <v>123</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45"/>
        <v>0</v>
      </c>
      <c r="G108" s="181"/>
      <c r="H108" s="181">
        <f t="shared" ref="H108:H115" si="56">F108-G108</f>
        <v>0</v>
      </c>
      <c r="I108" s="181"/>
      <c r="J108" s="181">
        <f t="shared" ref="J108:J115" si="57">F108-I108</f>
        <v>0</v>
      </c>
      <c r="K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1">
        <f t="shared" ref="AE108:AE115" si="58">AB108+AC108+AD108</f>
        <v>0</v>
      </c>
      <c r="AF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1">
        <f t="shared" ref="AI108:AI115" si="59">AF108+AG108+AH108</f>
        <v>0</v>
      </c>
      <c r="AJ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1">
        <f t="shared" ref="AM108:AM115" si="60">AJ108+AK108+AL108</f>
        <v>0</v>
      </c>
      <c r="AN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1">
        <f t="shared" ref="AQ108:AQ115" si="61">AN108+AO108+AP108</f>
        <v>0</v>
      </c>
      <c r="AR108" s="181">
        <f t="shared" ref="AR108:AR115" si="62">AE108+AI108+AM108+AQ108</f>
        <v>0</v>
      </c>
    </row>
    <row r="109" spans="2:44" x14ac:dyDescent="0.25">
      <c r="B109" s="179" t="s">
        <v>624</v>
      </c>
      <c r="C109" s="180" t="s">
        <v>625</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si="45"/>
        <v>0</v>
      </c>
      <c r="G109" s="181"/>
      <c r="H109" s="181">
        <f t="shared" si="56"/>
        <v>0</v>
      </c>
      <c r="I109" s="181"/>
      <c r="J109" s="181">
        <f t="shared" si="57"/>
        <v>0</v>
      </c>
      <c r="K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1">
        <f t="shared" si="58"/>
        <v>0</v>
      </c>
      <c r="AF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1">
        <f t="shared" si="59"/>
        <v>0</v>
      </c>
      <c r="AJ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1">
        <f t="shared" si="60"/>
        <v>0</v>
      </c>
      <c r="AN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1">
        <f t="shared" si="61"/>
        <v>0</v>
      </c>
      <c r="AR109" s="181">
        <f t="shared" si="62"/>
        <v>0</v>
      </c>
    </row>
    <row r="110" spans="2:44" x14ac:dyDescent="0.25">
      <c r="B110" s="179" t="s">
        <v>626</v>
      </c>
      <c r="C110" s="180" t="s">
        <v>627</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45"/>
        <v>0</v>
      </c>
      <c r="G110" s="181"/>
      <c r="H110" s="181">
        <f t="shared" si="56"/>
        <v>0</v>
      </c>
      <c r="I110" s="181"/>
      <c r="J110" s="181">
        <f t="shared" si="57"/>
        <v>0</v>
      </c>
      <c r="K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1">
        <f t="shared" si="58"/>
        <v>0</v>
      </c>
      <c r="AF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1">
        <f t="shared" si="59"/>
        <v>0</v>
      </c>
      <c r="AJ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1">
        <f t="shared" si="60"/>
        <v>0</v>
      </c>
      <c r="AN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1">
        <f t="shared" si="61"/>
        <v>0</v>
      </c>
      <c r="AR110" s="181">
        <f t="shared" si="62"/>
        <v>0</v>
      </c>
    </row>
    <row r="111" spans="2:44" x14ac:dyDescent="0.25">
      <c r="B111" s="179" t="s">
        <v>278</v>
      </c>
      <c r="C111" s="180" t="s">
        <v>162</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45"/>
        <v>0</v>
      </c>
      <c r="G111" s="181"/>
      <c r="H111" s="181">
        <f>F111-G111</f>
        <v>0</v>
      </c>
      <c r="I111" s="181"/>
      <c r="J111" s="181">
        <f>F111-I111</f>
        <v>0</v>
      </c>
      <c r="K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1">
        <f>AB111+AC111+AD111</f>
        <v>0</v>
      </c>
      <c r="AF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1">
        <f>AF111+AG111+AH111</f>
        <v>0</v>
      </c>
      <c r="AJ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1">
        <f>AJ111+AK111+AL111</f>
        <v>0</v>
      </c>
      <c r="AN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1">
        <f>AN111+AO111+AP111</f>
        <v>0</v>
      </c>
      <c r="AR111" s="181">
        <f>AE111+AI111+AM111+AQ111</f>
        <v>0</v>
      </c>
    </row>
    <row r="112" spans="2:44" x14ac:dyDescent="0.25">
      <c r="B112" s="179" t="s">
        <v>628</v>
      </c>
      <c r="C112" s="180" t="s">
        <v>629</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45"/>
        <v>0</v>
      </c>
      <c r="G112" s="181"/>
      <c r="H112" s="181">
        <f>F112-G112</f>
        <v>0</v>
      </c>
      <c r="I112" s="181"/>
      <c r="J112" s="181">
        <f>F112-I112</f>
        <v>0</v>
      </c>
      <c r="K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1">
        <f>AB112+AC112+AD112</f>
        <v>0</v>
      </c>
      <c r="AF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1">
        <f>AF112+AG112+AH112</f>
        <v>0</v>
      </c>
      <c r="AJ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1">
        <f>AJ112+AK112+AL112</f>
        <v>0</v>
      </c>
      <c r="AN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1">
        <f>AN112+AO112+AP112</f>
        <v>0</v>
      </c>
      <c r="AR112" s="181">
        <f>AE112+AI112+AM112+AQ112</f>
        <v>0</v>
      </c>
    </row>
    <row r="113" spans="2:44" x14ac:dyDescent="0.25">
      <c r="B113" s="179" t="s">
        <v>630</v>
      </c>
      <c r="C113" s="180" t="s">
        <v>631</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45"/>
        <v>0</v>
      </c>
      <c r="G113" s="181"/>
      <c r="H113" s="181">
        <f>F113-G113</f>
        <v>0</v>
      </c>
      <c r="I113" s="181"/>
      <c r="J113" s="181">
        <f>F113-I113</f>
        <v>0</v>
      </c>
      <c r="K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1">
        <f>AB113+AC113+AD113</f>
        <v>0</v>
      </c>
      <c r="AF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1">
        <f>AF113+AG113+AH113</f>
        <v>0</v>
      </c>
      <c r="AJ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1">
        <f>AJ113+AK113+AL113</f>
        <v>0</v>
      </c>
      <c r="AN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1">
        <f>AN113+AO113+AP113</f>
        <v>0</v>
      </c>
      <c r="AR113" s="181">
        <f>AE113+AI113+AM113+AQ113</f>
        <v>0</v>
      </c>
    </row>
    <row r="114" spans="2:44" x14ac:dyDescent="0.25">
      <c r="B114" s="179" t="s">
        <v>632</v>
      </c>
      <c r="C114" s="180" t="s">
        <v>633</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45"/>
        <v>0</v>
      </c>
      <c r="G114" s="181"/>
      <c r="H114" s="181">
        <f>F114-G114</f>
        <v>0</v>
      </c>
      <c r="I114" s="181"/>
      <c r="J114" s="181">
        <f>F114-I114</f>
        <v>0</v>
      </c>
      <c r="K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1">
        <f>AB114+AC114+AD114</f>
        <v>0</v>
      </c>
      <c r="AF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1">
        <f>AF114+AG114+AH114</f>
        <v>0</v>
      </c>
      <c r="AJ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1">
        <f>AJ114+AK114+AL114</f>
        <v>0</v>
      </c>
      <c r="AN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1">
        <f>AN114+AO114+AP114</f>
        <v>0</v>
      </c>
      <c r="AR114" s="181">
        <f>AE114+AI114+AM114+AQ114</f>
        <v>0</v>
      </c>
    </row>
    <row r="115" spans="2:44" x14ac:dyDescent="0.25">
      <c r="B115" s="179" t="s">
        <v>634</v>
      </c>
      <c r="C115" s="180" t="s">
        <v>635</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si="45"/>
        <v>0</v>
      </c>
      <c r="G115" s="181"/>
      <c r="H115" s="181">
        <f t="shared" si="56"/>
        <v>0</v>
      </c>
      <c r="I115" s="181"/>
      <c r="J115" s="181">
        <f t="shared" si="57"/>
        <v>0</v>
      </c>
      <c r="K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1">
        <f t="shared" si="58"/>
        <v>0</v>
      </c>
      <c r="AF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1">
        <f t="shared" si="59"/>
        <v>0</v>
      </c>
      <c r="AJ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1">
        <f t="shared" si="60"/>
        <v>0</v>
      </c>
      <c r="AN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1">
        <f t="shared" si="61"/>
        <v>0</v>
      </c>
      <c r="AR115" s="181">
        <f t="shared" si="62"/>
        <v>0</v>
      </c>
    </row>
    <row r="116" spans="2:44" x14ac:dyDescent="0.25">
      <c r="B116" s="179" t="s">
        <v>636</v>
      </c>
      <c r="C116" s="180" t="s">
        <v>637</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si="45"/>
        <v>0</v>
      </c>
      <c r="G116" s="181"/>
      <c r="H116" s="181">
        <f>F116-G116</f>
        <v>0</v>
      </c>
      <c r="I116" s="181"/>
      <c r="J116" s="181">
        <f>F116-I116</f>
        <v>0</v>
      </c>
      <c r="K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1">
        <f>AB116+AC116+AD116</f>
        <v>0</v>
      </c>
      <c r="AF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1">
        <f>AF116+AG116+AH116</f>
        <v>0</v>
      </c>
      <c r="AJ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1">
        <f>AJ116+AK116+AL116</f>
        <v>0</v>
      </c>
      <c r="AN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1">
        <f>AN116+AO116+AP116</f>
        <v>0</v>
      </c>
      <c r="AR116" s="181">
        <f>AE116+AI116+AM116+AQ116</f>
        <v>0</v>
      </c>
    </row>
    <row r="117" spans="2:44" x14ac:dyDescent="0.25">
      <c r="B117" s="179" t="s">
        <v>638</v>
      </c>
      <c r="C117" s="180" t="s">
        <v>639</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45"/>
        <v>0</v>
      </c>
      <c r="G117" s="181"/>
      <c r="H117" s="181">
        <f>F117-G117</f>
        <v>0</v>
      </c>
      <c r="I117" s="181"/>
      <c r="J117" s="181">
        <f>F117-I117</f>
        <v>0</v>
      </c>
      <c r="K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1">
        <f>AB117+AC117+AD117</f>
        <v>0</v>
      </c>
      <c r="AF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1">
        <f>AF117+AG117+AH117</f>
        <v>0</v>
      </c>
      <c r="AJ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1">
        <f>AJ117+AK117+AL117</f>
        <v>0</v>
      </c>
      <c r="AN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1">
        <f>AN117+AO117+AP117</f>
        <v>0</v>
      </c>
      <c r="AR117" s="181">
        <f>AE117+AI117+AM117+AQ117</f>
        <v>0</v>
      </c>
    </row>
    <row r="118" spans="2:44" x14ac:dyDescent="0.25">
      <c r="B118" s="188" t="s">
        <v>279</v>
      </c>
      <c r="C118" s="189" t="s">
        <v>163</v>
      </c>
      <c r="D118" s="190">
        <f>SUM(D119:D132)</f>
        <v>0</v>
      </c>
      <c r="E118" s="190">
        <f>SUM(E119:E132)</f>
        <v>0</v>
      </c>
      <c r="F118" s="190">
        <f t="shared" si="45"/>
        <v>0</v>
      </c>
      <c r="G118" s="190">
        <f>SUM(G119:G132)</f>
        <v>0</v>
      </c>
      <c r="H118" s="190">
        <f>F118-G118</f>
        <v>0</v>
      </c>
      <c r="I118" s="190">
        <f>SUM(I119:I132)</f>
        <v>0</v>
      </c>
      <c r="J118" s="190">
        <f>F118-I118</f>
        <v>0</v>
      </c>
      <c r="K118" s="190">
        <f t="shared" ref="K118:AP118" si="63">SUM(K119:K132)</f>
        <v>0</v>
      </c>
      <c r="L118" s="190">
        <f t="shared" si="63"/>
        <v>0</v>
      </c>
      <c r="M118" s="190">
        <f t="shared" si="63"/>
        <v>0</v>
      </c>
      <c r="N118" s="190">
        <f t="shared" si="63"/>
        <v>0</v>
      </c>
      <c r="O118" s="190">
        <f t="shared" si="63"/>
        <v>0</v>
      </c>
      <c r="P118" s="190">
        <f>SUM(P119:P132)</f>
        <v>0</v>
      </c>
      <c r="Q118" s="190">
        <f>SUM(Q119:Q132)</f>
        <v>0</v>
      </c>
      <c r="R118" s="190">
        <f t="shared" si="63"/>
        <v>0</v>
      </c>
      <c r="S118" s="190">
        <f t="shared" si="63"/>
        <v>0</v>
      </c>
      <c r="T118" s="190">
        <f>SUM(T119:T132)</f>
        <v>0</v>
      </c>
      <c r="U118" s="190">
        <f t="shared" si="63"/>
        <v>0</v>
      </c>
      <c r="V118" s="190">
        <f t="shared" si="63"/>
        <v>0</v>
      </c>
      <c r="W118" s="190">
        <f>SUM(W119:W132)</f>
        <v>0</v>
      </c>
      <c r="X118" s="190">
        <f t="shared" si="63"/>
        <v>0</v>
      </c>
      <c r="Y118" s="190">
        <f>SUM(Y119:Y132)</f>
        <v>0</v>
      </c>
      <c r="Z118" s="190">
        <f>SUM(Z119:Z132)</f>
        <v>0</v>
      </c>
      <c r="AA118" s="190">
        <f t="shared" si="63"/>
        <v>0</v>
      </c>
      <c r="AB118" s="190">
        <f t="shared" si="63"/>
        <v>0</v>
      </c>
      <c r="AC118" s="190">
        <f t="shared" si="63"/>
        <v>0</v>
      </c>
      <c r="AD118" s="190">
        <f t="shared" si="63"/>
        <v>0</v>
      </c>
      <c r="AE118" s="190">
        <f>AB118+AC118+AD118</f>
        <v>0</v>
      </c>
      <c r="AF118" s="190">
        <f t="shared" si="63"/>
        <v>0</v>
      </c>
      <c r="AG118" s="190">
        <f t="shared" si="63"/>
        <v>0</v>
      </c>
      <c r="AH118" s="190">
        <f t="shared" si="63"/>
        <v>0</v>
      </c>
      <c r="AI118" s="190">
        <f>AF118+AG118+AH118</f>
        <v>0</v>
      </c>
      <c r="AJ118" s="190">
        <f t="shared" si="63"/>
        <v>0</v>
      </c>
      <c r="AK118" s="190">
        <f t="shared" si="63"/>
        <v>0</v>
      </c>
      <c r="AL118" s="190">
        <f t="shared" si="63"/>
        <v>0</v>
      </c>
      <c r="AM118" s="190">
        <f>AJ118+AK118+AL118</f>
        <v>0</v>
      </c>
      <c r="AN118" s="190">
        <f t="shared" si="63"/>
        <v>0</v>
      </c>
      <c r="AO118" s="190">
        <f t="shared" si="63"/>
        <v>0</v>
      </c>
      <c r="AP118" s="190">
        <f t="shared" si="63"/>
        <v>0</v>
      </c>
      <c r="AQ118" s="190">
        <f>AN118+AO118+AP118</f>
        <v>0</v>
      </c>
      <c r="AR118" s="190">
        <f>AE118+AI118+AM118+AQ118</f>
        <v>0</v>
      </c>
    </row>
    <row r="119" spans="2:44" x14ac:dyDescent="0.25">
      <c r="B119" s="179" t="s">
        <v>280</v>
      </c>
      <c r="C119" s="180" t="s">
        <v>164</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45"/>
        <v>0</v>
      </c>
      <c r="G119" s="181"/>
      <c r="H119" s="181">
        <f>F119-G119</f>
        <v>0</v>
      </c>
      <c r="I119" s="181"/>
      <c r="J119" s="181">
        <f>F119-I119</f>
        <v>0</v>
      </c>
      <c r="K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1">
        <f>AB119+AC119+AD119</f>
        <v>0</v>
      </c>
      <c r="AF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1">
        <f>AF119+AG119+AH119</f>
        <v>0</v>
      </c>
      <c r="AJ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1">
        <f>AJ119+AK119+AL119</f>
        <v>0</v>
      </c>
      <c r="AN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1">
        <f>AN119+AO119+AP119</f>
        <v>0</v>
      </c>
      <c r="AR119" s="181">
        <f>AE119+AI119+AM119+AQ119</f>
        <v>0</v>
      </c>
    </row>
    <row r="120" spans="2:44" x14ac:dyDescent="0.25">
      <c r="B120" s="179" t="s">
        <v>640</v>
      </c>
      <c r="C120" s="180" t="s">
        <v>641</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64">D120+E120</f>
        <v>0</v>
      </c>
      <c r="G120" s="181"/>
      <c r="H120" s="181">
        <f t="shared" ref="H120:H125" si="65">F120-G120</f>
        <v>0</v>
      </c>
      <c r="I120" s="181"/>
      <c r="J120" s="181">
        <f t="shared" ref="J120:J125" si="66">F120-I120</f>
        <v>0</v>
      </c>
      <c r="K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1">
        <f t="shared" ref="AE120:AE125" si="67">AB120+AC120+AD120</f>
        <v>0</v>
      </c>
      <c r="AF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1">
        <f t="shared" ref="AI120:AI125" si="68">AF120+AG120+AH120</f>
        <v>0</v>
      </c>
      <c r="AJ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1">
        <f t="shared" ref="AM120:AM125" si="69">AJ120+AK120+AL120</f>
        <v>0</v>
      </c>
      <c r="AN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1">
        <f t="shared" ref="AQ120:AQ125" si="70">AN120+AO120+AP120</f>
        <v>0</v>
      </c>
      <c r="AR120" s="181">
        <f t="shared" ref="AR120:AR125" si="71">AE120+AI120+AM120+AQ120</f>
        <v>0</v>
      </c>
    </row>
    <row r="121" spans="2:44" x14ac:dyDescent="0.25">
      <c r="B121" s="179" t="s">
        <v>281</v>
      </c>
      <c r="C121" s="180" t="s">
        <v>165</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64"/>
        <v>0</v>
      </c>
      <c r="G121" s="181"/>
      <c r="H121" s="181">
        <f t="shared" si="65"/>
        <v>0</v>
      </c>
      <c r="I121" s="181"/>
      <c r="J121" s="181">
        <f t="shared" si="66"/>
        <v>0</v>
      </c>
      <c r="K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1">
        <f t="shared" si="67"/>
        <v>0</v>
      </c>
      <c r="AF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1">
        <f t="shared" si="68"/>
        <v>0</v>
      </c>
      <c r="AJ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1">
        <f t="shared" si="69"/>
        <v>0</v>
      </c>
      <c r="AN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1">
        <f t="shared" si="70"/>
        <v>0</v>
      </c>
      <c r="AR121" s="181">
        <f t="shared" si="71"/>
        <v>0</v>
      </c>
    </row>
    <row r="122" spans="2:44" x14ac:dyDescent="0.25">
      <c r="B122" s="179" t="s">
        <v>642</v>
      </c>
      <c r="C122" s="180" t="s">
        <v>643</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64"/>
        <v>0</v>
      </c>
      <c r="G122" s="181"/>
      <c r="H122" s="181">
        <f t="shared" si="65"/>
        <v>0</v>
      </c>
      <c r="I122" s="181"/>
      <c r="J122" s="181">
        <f t="shared" si="66"/>
        <v>0</v>
      </c>
      <c r="K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1">
        <f t="shared" si="67"/>
        <v>0</v>
      </c>
      <c r="AF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1">
        <f t="shared" si="68"/>
        <v>0</v>
      </c>
      <c r="AJ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1">
        <f t="shared" si="69"/>
        <v>0</v>
      </c>
      <c r="AN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1">
        <f t="shared" si="70"/>
        <v>0</v>
      </c>
      <c r="AR122" s="181">
        <f t="shared" si="71"/>
        <v>0</v>
      </c>
    </row>
    <row r="123" spans="2:44" x14ac:dyDescent="0.25">
      <c r="B123" s="179" t="s">
        <v>644</v>
      </c>
      <c r="C123" s="180" t="s">
        <v>645</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64"/>
        <v>0</v>
      </c>
      <c r="G123" s="181"/>
      <c r="H123" s="181">
        <f t="shared" si="65"/>
        <v>0</v>
      </c>
      <c r="I123" s="181"/>
      <c r="J123" s="181">
        <f t="shared" si="66"/>
        <v>0</v>
      </c>
      <c r="K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1">
        <f t="shared" si="67"/>
        <v>0</v>
      </c>
      <c r="AF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1">
        <f t="shared" si="68"/>
        <v>0</v>
      </c>
      <c r="AJ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1">
        <f t="shared" si="69"/>
        <v>0</v>
      </c>
      <c r="AN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1">
        <f t="shared" si="70"/>
        <v>0</v>
      </c>
      <c r="AR123" s="181">
        <f t="shared" si="71"/>
        <v>0</v>
      </c>
    </row>
    <row r="124" spans="2:44" x14ac:dyDescent="0.25">
      <c r="B124" s="179" t="s">
        <v>646</v>
      </c>
      <c r="C124" s="180" t="s">
        <v>647</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64"/>
        <v>0</v>
      </c>
      <c r="G124" s="181"/>
      <c r="H124" s="181">
        <f t="shared" si="65"/>
        <v>0</v>
      </c>
      <c r="I124" s="181"/>
      <c r="J124" s="181">
        <f t="shared" si="66"/>
        <v>0</v>
      </c>
      <c r="K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1">
        <f t="shared" si="67"/>
        <v>0</v>
      </c>
      <c r="AF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1">
        <f t="shared" si="68"/>
        <v>0</v>
      </c>
      <c r="AJ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1">
        <f t="shared" si="69"/>
        <v>0</v>
      </c>
      <c r="AN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1">
        <f t="shared" si="70"/>
        <v>0</v>
      </c>
      <c r="AR124" s="181">
        <f t="shared" si="71"/>
        <v>0</v>
      </c>
    </row>
    <row r="125" spans="2:44" x14ac:dyDescent="0.25">
      <c r="B125" s="179" t="s">
        <v>648</v>
      </c>
      <c r="C125" s="180" t="s">
        <v>649</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64"/>
        <v>0</v>
      </c>
      <c r="G125" s="181"/>
      <c r="H125" s="181">
        <f t="shared" si="65"/>
        <v>0</v>
      </c>
      <c r="I125" s="181"/>
      <c r="J125" s="181">
        <f t="shared" si="66"/>
        <v>0</v>
      </c>
      <c r="K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1">
        <f t="shared" si="67"/>
        <v>0</v>
      </c>
      <c r="AF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1">
        <f t="shared" si="68"/>
        <v>0</v>
      </c>
      <c r="AJ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1">
        <f t="shared" si="69"/>
        <v>0</v>
      </c>
      <c r="AN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1">
        <f t="shared" si="70"/>
        <v>0</v>
      </c>
      <c r="AR125" s="181">
        <f t="shared" si="71"/>
        <v>0</v>
      </c>
    </row>
    <row r="126" spans="2:44" x14ac:dyDescent="0.25">
      <c r="B126" s="179" t="s">
        <v>650</v>
      </c>
      <c r="C126" s="180" t="s">
        <v>651</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ref="F126:F137" si="72">D126+E126</f>
        <v>0</v>
      </c>
      <c r="G126" s="181"/>
      <c r="H126" s="181">
        <f t="shared" ref="H126:H133" si="73">F126-G126</f>
        <v>0</v>
      </c>
      <c r="I126" s="181"/>
      <c r="J126" s="181">
        <f t="shared" ref="J126:J133" si="74">F126-I126</f>
        <v>0</v>
      </c>
      <c r="K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1">
        <f t="shared" ref="AE126:AE133" si="75">AB126+AC126+AD126</f>
        <v>0</v>
      </c>
      <c r="AF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1">
        <f t="shared" ref="AI126:AI133" si="76">AF126+AG126+AH126</f>
        <v>0</v>
      </c>
      <c r="AJ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1">
        <f t="shared" ref="AM126:AM133" si="77">AJ126+AK126+AL126</f>
        <v>0</v>
      </c>
      <c r="AN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1">
        <f t="shared" ref="AQ126:AQ133" si="78">AN126+AO126+AP126</f>
        <v>0</v>
      </c>
      <c r="AR126" s="181">
        <f t="shared" ref="AR126:AR133" si="79">AE126+AI126+AM126+AQ126</f>
        <v>0</v>
      </c>
    </row>
    <row r="127" spans="2:44" x14ac:dyDescent="0.25">
      <c r="B127" s="179" t="s">
        <v>652</v>
      </c>
      <c r="C127" s="180" t="s">
        <v>653</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72"/>
        <v>0</v>
      </c>
      <c r="G127" s="181"/>
      <c r="H127" s="181">
        <f t="shared" si="73"/>
        <v>0</v>
      </c>
      <c r="I127" s="181"/>
      <c r="J127" s="181">
        <f t="shared" si="74"/>
        <v>0</v>
      </c>
      <c r="K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1">
        <f t="shared" si="75"/>
        <v>0</v>
      </c>
      <c r="AF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1">
        <f t="shared" si="76"/>
        <v>0</v>
      </c>
      <c r="AJ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1">
        <f t="shared" si="77"/>
        <v>0</v>
      </c>
      <c r="AN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1">
        <f t="shared" si="78"/>
        <v>0</v>
      </c>
      <c r="AR127" s="181">
        <f t="shared" si="79"/>
        <v>0</v>
      </c>
    </row>
    <row r="128" spans="2:44" x14ac:dyDescent="0.25">
      <c r="B128" s="179" t="s">
        <v>654</v>
      </c>
      <c r="C128" s="180" t="s">
        <v>655</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si="72"/>
        <v>0</v>
      </c>
      <c r="G128" s="181"/>
      <c r="H128" s="181">
        <f t="shared" si="73"/>
        <v>0</v>
      </c>
      <c r="I128" s="181"/>
      <c r="J128" s="181">
        <f t="shared" si="74"/>
        <v>0</v>
      </c>
      <c r="K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1">
        <f t="shared" si="75"/>
        <v>0</v>
      </c>
      <c r="AF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1">
        <f t="shared" si="76"/>
        <v>0</v>
      </c>
      <c r="AJ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1">
        <f t="shared" si="77"/>
        <v>0</v>
      </c>
      <c r="AN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1">
        <f t="shared" si="78"/>
        <v>0</v>
      </c>
      <c r="AR128" s="181">
        <f t="shared" si="79"/>
        <v>0</v>
      </c>
    </row>
    <row r="129" spans="2:44" x14ac:dyDescent="0.25">
      <c r="B129" s="179" t="s">
        <v>282</v>
      </c>
      <c r="C129" s="180" t="s">
        <v>166</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si="72"/>
        <v>0</v>
      </c>
      <c r="G129" s="181"/>
      <c r="H129" s="181">
        <f t="shared" si="73"/>
        <v>0</v>
      </c>
      <c r="I129" s="181"/>
      <c r="J129" s="181">
        <f t="shared" si="74"/>
        <v>0</v>
      </c>
      <c r="K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1">
        <f t="shared" si="75"/>
        <v>0</v>
      </c>
      <c r="AF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1">
        <f t="shared" si="76"/>
        <v>0</v>
      </c>
      <c r="AJ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1">
        <f t="shared" si="77"/>
        <v>0</v>
      </c>
      <c r="AN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1">
        <f t="shared" si="78"/>
        <v>0</v>
      </c>
      <c r="AR129" s="181">
        <f t="shared" si="79"/>
        <v>0</v>
      </c>
    </row>
    <row r="130" spans="2:44" x14ac:dyDescent="0.25">
      <c r="B130" s="179" t="s">
        <v>656</v>
      </c>
      <c r="C130" s="180" t="s">
        <v>657</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72"/>
        <v>0</v>
      </c>
      <c r="G130" s="181"/>
      <c r="H130" s="181">
        <f t="shared" si="73"/>
        <v>0</v>
      </c>
      <c r="I130" s="181"/>
      <c r="J130" s="181">
        <f t="shared" si="74"/>
        <v>0</v>
      </c>
      <c r="K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1">
        <f t="shared" si="75"/>
        <v>0</v>
      </c>
      <c r="AF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1">
        <f t="shared" si="76"/>
        <v>0</v>
      </c>
      <c r="AJ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1">
        <f t="shared" si="77"/>
        <v>0</v>
      </c>
      <c r="AN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1">
        <f t="shared" si="78"/>
        <v>0</v>
      </c>
      <c r="AR130" s="181">
        <f t="shared" si="79"/>
        <v>0</v>
      </c>
    </row>
    <row r="131" spans="2:44" x14ac:dyDescent="0.25">
      <c r="B131" s="179" t="s">
        <v>658</v>
      </c>
      <c r="C131" s="180" t="s">
        <v>659</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72"/>
        <v>0</v>
      </c>
      <c r="G131" s="181"/>
      <c r="H131" s="181">
        <f t="shared" si="73"/>
        <v>0</v>
      </c>
      <c r="I131" s="181"/>
      <c r="J131" s="181">
        <f t="shared" si="74"/>
        <v>0</v>
      </c>
      <c r="K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1">
        <f t="shared" si="75"/>
        <v>0</v>
      </c>
      <c r="AF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1">
        <f t="shared" si="76"/>
        <v>0</v>
      </c>
      <c r="AJ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1">
        <f t="shared" si="77"/>
        <v>0</v>
      </c>
      <c r="AN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1">
        <f t="shared" si="78"/>
        <v>0</v>
      </c>
      <c r="AR131" s="181">
        <f t="shared" si="79"/>
        <v>0</v>
      </c>
    </row>
    <row r="132" spans="2:44" x14ac:dyDescent="0.25">
      <c r="B132" s="179" t="s">
        <v>660</v>
      </c>
      <c r="C132" s="180" t="s">
        <v>661</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1">
        <f t="shared" si="72"/>
        <v>0</v>
      </c>
      <c r="G132" s="181"/>
      <c r="H132" s="181">
        <f t="shared" si="73"/>
        <v>0</v>
      </c>
      <c r="I132" s="181"/>
      <c r="J132" s="181">
        <f t="shared" si="74"/>
        <v>0</v>
      </c>
      <c r="K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1">
        <f t="shared" si="75"/>
        <v>0</v>
      </c>
      <c r="AF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1">
        <f t="shared" si="76"/>
        <v>0</v>
      </c>
      <c r="AJ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1">
        <f t="shared" si="77"/>
        <v>0</v>
      </c>
      <c r="AN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1">
        <f t="shared" si="78"/>
        <v>0</v>
      </c>
      <c r="AR132" s="181">
        <f t="shared" si="79"/>
        <v>0</v>
      </c>
    </row>
    <row r="133" spans="2:44" x14ac:dyDescent="0.25">
      <c r="B133" s="188" t="s">
        <v>283</v>
      </c>
      <c r="C133" s="189" t="s">
        <v>167</v>
      </c>
      <c r="D133" s="190">
        <f>SUM(D134:D148)</f>
        <v>50000</v>
      </c>
      <c r="E133" s="190">
        <f>SUM(E134:E148)</f>
        <v>0</v>
      </c>
      <c r="F133" s="190">
        <f t="shared" si="72"/>
        <v>50000</v>
      </c>
      <c r="G133" s="190">
        <f>SUM(G134:G148)</f>
        <v>0</v>
      </c>
      <c r="H133" s="190">
        <f t="shared" si="73"/>
        <v>50000</v>
      </c>
      <c r="I133" s="190">
        <f>SUM(I134:I148)</f>
        <v>0</v>
      </c>
      <c r="J133" s="190">
        <f t="shared" si="74"/>
        <v>50000</v>
      </c>
      <c r="K133" s="190">
        <f t="shared" ref="K133:AP133" si="80">SUM(K134:K148)</f>
        <v>0</v>
      </c>
      <c r="L133" s="190">
        <f t="shared" si="80"/>
        <v>0</v>
      </c>
      <c r="M133" s="190">
        <f t="shared" si="80"/>
        <v>0</v>
      </c>
      <c r="N133" s="190">
        <f t="shared" si="80"/>
        <v>0</v>
      </c>
      <c r="O133" s="190">
        <f t="shared" si="80"/>
        <v>0</v>
      </c>
      <c r="P133" s="190">
        <f>SUM(P134:P148)</f>
        <v>0</v>
      </c>
      <c r="Q133" s="190">
        <f>SUM(Q134:Q148)</f>
        <v>0</v>
      </c>
      <c r="R133" s="190">
        <f t="shared" si="80"/>
        <v>0</v>
      </c>
      <c r="S133" s="190">
        <f t="shared" si="80"/>
        <v>0</v>
      </c>
      <c r="T133" s="190">
        <f>SUM(T134:T148)</f>
        <v>0</v>
      </c>
      <c r="U133" s="190">
        <f t="shared" si="80"/>
        <v>0</v>
      </c>
      <c r="V133" s="190">
        <f t="shared" si="80"/>
        <v>0</v>
      </c>
      <c r="W133" s="190">
        <f>SUM(W134:W148)</f>
        <v>0</v>
      </c>
      <c r="X133" s="190">
        <f t="shared" si="80"/>
        <v>0</v>
      </c>
      <c r="Y133" s="190">
        <f>SUM(Y134:Y148)</f>
        <v>0</v>
      </c>
      <c r="Z133" s="190">
        <f>SUM(Z134:Z148)</f>
        <v>0</v>
      </c>
      <c r="AA133" s="190">
        <f t="shared" si="80"/>
        <v>50000</v>
      </c>
      <c r="AB133" s="190">
        <f t="shared" si="80"/>
        <v>50000</v>
      </c>
      <c r="AC133" s="190">
        <f t="shared" si="80"/>
        <v>0</v>
      </c>
      <c r="AD133" s="190">
        <f t="shared" si="80"/>
        <v>0</v>
      </c>
      <c r="AE133" s="190">
        <f t="shared" si="75"/>
        <v>50000</v>
      </c>
      <c r="AF133" s="190">
        <f t="shared" si="80"/>
        <v>0</v>
      </c>
      <c r="AG133" s="190">
        <f t="shared" si="80"/>
        <v>0</v>
      </c>
      <c r="AH133" s="190">
        <f t="shared" si="80"/>
        <v>0</v>
      </c>
      <c r="AI133" s="190">
        <f t="shared" si="76"/>
        <v>0</v>
      </c>
      <c r="AJ133" s="190">
        <f t="shared" si="80"/>
        <v>0</v>
      </c>
      <c r="AK133" s="190">
        <f t="shared" si="80"/>
        <v>0</v>
      </c>
      <c r="AL133" s="190">
        <f t="shared" si="80"/>
        <v>0</v>
      </c>
      <c r="AM133" s="190">
        <f t="shared" si="77"/>
        <v>0</v>
      </c>
      <c r="AN133" s="190">
        <f t="shared" si="80"/>
        <v>0</v>
      </c>
      <c r="AO133" s="190">
        <f t="shared" si="80"/>
        <v>0</v>
      </c>
      <c r="AP133" s="190">
        <f t="shared" si="80"/>
        <v>0</v>
      </c>
      <c r="AQ133" s="190">
        <f t="shared" si="78"/>
        <v>0</v>
      </c>
      <c r="AR133" s="190">
        <f t="shared" si="79"/>
        <v>50000</v>
      </c>
    </row>
    <row r="134" spans="2:44" x14ac:dyDescent="0.25">
      <c r="B134" s="179" t="s">
        <v>662</v>
      </c>
      <c r="C134" s="180" t="s">
        <v>663</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1">
        <f t="shared" si="72"/>
        <v>0</v>
      </c>
      <c r="G134" s="181"/>
      <c r="H134" s="181">
        <f t="shared" ref="H134:H148" si="81">F134-G134</f>
        <v>0</v>
      </c>
      <c r="I134" s="181"/>
      <c r="J134" s="181">
        <f t="shared" ref="J134:J148" si="82">F134-I134</f>
        <v>0</v>
      </c>
      <c r="K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1">
        <f t="shared" ref="AE134:AE148" si="83">AB134+AC134+AD134</f>
        <v>0</v>
      </c>
      <c r="AF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1">
        <f t="shared" ref="AI134:AI148" si="84">AF134+AG134+AH134</f>
        <v>0</v>
      </c>
      <c r="AJ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1">
        <f t="shared" ref="AM134:AM148" si="85">AJ134+AK134+AL134</f>
        <v>0</v>
      </c>
      <c r="AN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1">
        <f t="shared" ref="AQ134:AQ148" si="86">AN134+AO134+AP134</f>
        <v>0</v>
      </c>
      <c r="AR134" s="181">
        <f t="shared" ref="AR134:AR148" si="87">AE134+AI134+AM134+AQ134</f>
        <v>0</v>
      </c>
    </row>
    <row r="135" spans="2:44" x14ac:dyDescent="0.25">
      <c r="B135" s="179" t="s">
        <v>284</v>
      </c>
      <c r="C135" s="180" t="s">
        <v>168</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72"/>
        <v>0</v>
      </c>
      <c r="G135" s="181"/>
      <c r="H135" s="181">
        <f t="shared" si="81"/>
        <v>0</v>
      </c>
      <c r="I135" s="181"/>
      <c r="J135" s="181">
        <f t="shared" si="82"/>
        <v>0</v>
      </c>
      <c r="K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1">
        <f t="shared" si="83"/>
        <v>0</v>
      </c>
      <c r="AF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1">
        <f t="shared" si="84"/>
        <v>0</v>
      </c>
      <c r="AJ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1">
        <f t="shared" si="85"/>
        <v>0</v>
      </c>
      <c r="AN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1">
        <f t="shared" si="86"/>
        <v>0</v>
      </c>
      <c r="AR135" s="181">
        <f t="shared" si="87"/>
        <v>0</v>
      </c>
    </row>
    <row r="136" spans="2:44" x14ac:dyDescent="0.25">
      <c r="B136" s="179" t="s">
        <v>664</v>
      </c>
      <c r="C136" s="180" t="s">
        <v>665</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72"/>
        <v>0</v>
      </c>
      <c r="G136" s="181"/>
      <c r="H136" s="181">
        <f t="shared" si="81"/>
        <v>0</v>
      </c>
      <c r="I136" s="181"/>
      <c r="J136" s="181">
        <f t="shared" si="82"/>
        <v>0</v>
      </c>
      <c r="K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1">
        <f t="shared" si="83"/>
        <v>0</v>
      </c>
      <c r="AF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1">
        <f t="shared" si="84"/>
        <v>0</v>
      </c>
      <c r="AJ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1">
        <f t="shared" si="85"/>
        <v>0</v>
      </c>
      <c r="AN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1">
        <f t="shared" si="86"/>
        <v>0</v>
      </c>
      <c r="AR136" s="181">
        <f t="shared" si="87"/>
        <v>0</v>
      </c>
    </row>
    <row r="137" spans="2:44" x14ac:dyDescent="0.25">
      <c r="B137" s="179" t="s">
        <v>285</v>
      </c>
      <c r="C137" s="180" t="s">
        <v>169</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72"/>
        <v>0</v>
      </c>
      <c r="G137" s="181"/>
      <c r="H137" s="181">
        <f t="shared" si="81"/>
        <v>0</v>
      </c>
      <c r="I137" s="181"/>
      <c r="J137" s="181">
        <f t="shared" si="82"/>
        <v>0</v>
      </c>
      <c r="K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1">
        <f t="shared" si="83"/>
        <v>0</v>
      </c>
      <c r="AF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1">
        <f t="shared" si="84"/>
        <v>0</v>
      </c>
      <c r="AJ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1">
        <f t="shared" si="85"/>
        <v>0</v>
      </c>
      <c r="AN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1">
        <f t="shared" si="86"/>
        <v>0</v>
      </c>
      <c r="AR137" s="181">
        <f t="shared" si="87"/>
        <v>0</v>
      </c>
    </row>
    <row r="138" spans="2:44" x14ac:dyDescent="0.25">
      <c r="B138" s="179" t="s">
        <v>666</v>
      </c>
      <c r="C138" s="180" t="s">
        <v>667</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88">D138+E138</f>
        <v>0</v>
      </c>
      <c r="G138" s="181"/>
      <c r="H138" s="181">
        <f t="shared" ref="H138:H143" si="89">F138-G138</f>
        <v>0</v>
      </c>
      <c r="I138" s="181"/>
      <c r="J138" s="181">
        <f t="shared" ref="J138:J143" si="90">F138-I138</f>
        <v>0</v>
      </c>
      <c r="K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1">
        <f t="shared" ref="AE138:AE143" si="91">AB138+AC138+AD138</f>
        <v>0</v>
      </c>
      <c r="AF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1">
        <f t="shared" ref="AI138:AI143" si="92">AF138+AG138+AH138</f>
        <v>0</v>
      </c>
      <c r="AJ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1">
        <f t="shared" ref="AM138:AM143" si="93">AJ138+AK138+AL138</f>
        <v>0</v>
      </c>
      <c r="AN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1">
        <f t="shared" ref="AQ138:AQ143" si="94">AN138+AO138+AP138</f>
        <v>0</v>
      </c>
      <c r="AR138" s="181">
        <f t="shared" ref="AR138:AR143" si="95">AE138+AI138+AM138+AQ138</f>
        <v>0</v>
      </c>
    </row>
    <row r="139" spans="2:44" x14ac:dyDescent="0.25">
      <c r="B139" s="179" t="s">
        <v>668</v>
      </c>
      <c r="C139" s="180" t="s">
        <v>669</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D139+E139</f>
        <v>0</v>
      </c>
      <c r="G139" s="181"/>
      <c r="H139" s="181">
        <f>F139-G139</f>
        <v>0</v>
      </c>
      <c r="I139" s="181"/>
      <c r="J139" s="181">
        <f>F139-I139</f>
        <v>0</v>
      </c>
      <c r="K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1">
        <f>AB139+AC139+AD139</f>
        <v>0</v>
      </c>
      <c r="AF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1">
        <f>AF139+AG139+AH139</f>
        <v>0</v>
      </c>
      <c r="AJ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1">
        <f>AJ139+AK139+AL139</f>
        <v>0</v>
      </c>
      <c r="AN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1">
        <f>AN139+AO139+AP139</f>
        <v>0</v>
      </c>
      <c r="AR139" s="181">
        <f>AE139+AI139+AM139+AQ139</f>
        <v>0</v>
      </c>
    </row>
    <row r="140" spans="2:44" x14ac:dyDescent="0.25">
      <c r="B140" s="179" t="s">
        <v>670</v>
      </c>
      <c r="C140" s="180" t="s">
        <v>671</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D140+E140</f>
        <v>0</v>
      </c>
      <c r="G140" s="181"/>
      <c r="H140" s="181">
        <f>F140-G140</f>
        <v>0</v>
      </c>
      <c r="I140" s="181"/>
      <c r="J140" s="181">
        <f>F140-I140</f>
        <v>0</v>
      </c>
      <c r="K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1">
        <f>AB140+AC140+AD140</f>
        <v>0</v>
      </c>
      <c r="AF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1">
        <f>AF140+AG140+AH140</f>
        <v>0</v>
      </c>
      <c r="AJ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1">
        <f>AJ140+AK140+AL140</f>
        <v>0</v>
      </c>
      <c r="AN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1">
        <f>AN140+AO140+AP140</f>
        <v>0</v>
      </c>
      <c r="AR140" s="181">
        <f>AE140+AI140+AM140+AQ140</f>
        <v>0</v>
      </c>
    </row>
    <row r="141" spans="2:44" x14ac:dyDescent="0.25">
      <c r="B141" s="179" t="s">
        <v>672</v>
      </c>
      <c r="C141" s="180" t="s">
        <v>673</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88"/>
        <v>0</v>
      </c>
      <c r="G141" s="181"/>
      <c r="H141" s="181">
        <f t="shared" si="89"/>
        <v>0</v>
      </c>
      <c r="I141" s="181"/>
      <c r="J141" s="181">
        <f t="shared" si="90"/>
        <v>0</v>
      </c>
      <c r="K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1">
        <f t="shared" si="91"/>
        <v>0</v>
      </c>
      <c r="AF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1">
        <f t="shared" si="92"/>
        <v>0</v>
      </c>
      <c r="AJ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1">
        <f t="shared" si="93"/>
        <v>0</v>
      </c>
      <c r="AN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1">
        <f t="shared" si="94"/>
        <v>0</v>
      </c>
      <c r="AR141" s="181">
        <f t="shared" si="95"/>
        <v>0</v>
      </c>
    </row>
    <row r="142" spans="2:44" x14ac:dyDescent="0.25">
      <c r="B142" s="179" t="s">
        <v>674</v>
      </c>
      <c r="C142" s="180" t="s">
        <v>675</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88"/>
        <v>50000</v>
      </c>
      <c r="G142" s="181"/>
      <c r="H142" s="181">
        <f t="shared" si="89"/>
        <v>50000</v>
      </c>
      <c r="I142" s="181"/>
      <c r="J142" s="181">
        <f t="shared" si="90"/>
        <v>50000</v>
      </c>
      <c r="K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AB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C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1">
        <f t="shared" si="91"/>
        <v>50000</v>
      </c>
      <c r="AF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1">
        <f t="shared" si="92"/>
        <v>0</v>
      </c>
      <c r="AJ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1">
        <f t="shared" si="93"/>
        <v>0</v>
      </c>
      <c r="AN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1">
        <f t="shared" si="94"/>
        <v>0</v>
      </c>
      <c r="AR142" s="181">
        <f t="shared" si="95"/>
        <v>50000</v>
      </c>
    </row>
    <row r="143" spans="2:44" x14ac:dyDescent="0.25">
      <c r="B143" s="179" t="s">
        <v>676</v>
      </c>
      <c r="C143" s="180" t="s">
        <v>677</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88"/>
        <v>0</v>
      </c>
      <c r="G143" s="181"/>
      <c r="H143" s="181">
        <f t="shared" si="89"/>
        <v>0</v>
      </c>
      <c r="I143" s="181"/>
      <c r="J143" s="181">
        <f t="shared" si="90"/>
        <v>0</v>
      </c>
      <c r="K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1">
        <f t="shared" si="91"/>
        <v>0</v>
      </c>
      <c r="AF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1">
        <f t="shared" si="92"/>
        <v>0</v>
      </c>
      <c r="AJ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1">
        <f t="shared" si="93"/>
        <v>0</v>
      </c>
      <c r="AN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1">
        <f t="shared" si="94"/>
        <v>0</v>
      </c>
      <c r="AR143" s="181">
        <f t="shared" si="95"/>
        <v>0</v>
      </c>
    </row>
    <row r="144" spans="2:44" x14ac:dyDescent="0.25">
      <c r="B144" s="179" t="s">
        <v>678</v>
      </c>
      <c r="C144" s="180" t="s">
        <v>679</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ref="F144:F168" si="96">D144+E144</f>
        <v>0</v>
      </c>
      <c r="G144" s="181"/>
      <c r="H144" s="181">
        <f t="shared" si="81"/>
        <v>0</v>
      </c>
      <c r="I144" s="181"/>
      <c r="J144" s="181">
        <f t="shared" si="82"/>
        <v>0</v>
      </c>
      <c r="K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1">
        <f t="shared" si="83"/>
        <v>0</v>
      </c>
      <c r="AF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1">
        <f t="shared" si="84"/>
        <v>0</v>
      </c>
      <c r="AJ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1">
        <f t="shared" si="85"/>
        <v>0</v>
      </c>
      <c r="AN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1">
        <f t="shared" si="86"/>
        <v>0</v>
      </c>
      <c r="AR144" s="181">
        <f t="shared" si="87"/>
        <v>0</v>
      </c>
    </row>
    <row r="145" spans="2:44" x14ac:dyDescent="0.25">
      <c r="B145" s="179" t="s">
        <v>680</v>
      </c>
      <c r="C145" s="180" t="s">
        <v>681</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96"/>
        <v>0</v>
      </c>
      <c r="G145" s="181"/>
      <c r="H145" s="181">
        <f t="shared" si="81"/>
        <v>0</v>
      </c>
      <c r="I145" s="181"/>
      <c r="J145" s="181">
        <f t="shared" si="82"/>
        <v>0</v>
      </c>
      <c r="K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1">
        <f t="shared" si="83"/>
        <v>0</v>
      </c>
      <c r="AF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1">
        <f t="shared" si="84"/>
        <v>0</v>
      </c>
      <c r="AJ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1">
        <f t="shared" si="85"/>
        <v>0</v>
      </c>
      <c r="AN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1">
        <f t="shared" si="86"/>
        <v>0</v>
      </c>
      <c r="AR145" s="181">
        <f t="shared" si="87"/>
        <v>0</v>
      </c>
    </row>
    <row r="146" spans="2:44" x14ac:dyDescent="0.25">
      <c r="B146" s="179" t="s">
        <v>682</v>
      </c>
      <c r="C146" s="180" t="s">
        <v>683</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si="96"/>
        <v>0</v>
      </c>
      <c r="G146" s="181"/>
      <c r="H146" s="181">
        <f>F146-G146</f>
        <v>0</v>
      </c>
      <c r="I146" s="181"/>
      <c r="J146" s="181">
        <f>F146-I146</f>
        <v>0</v>
      </c>
      <c r="K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1">
        <f>AB146+AC146+AD146</f>
        <v>0</v>
      </c>
      <c r="AF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1">
        <f>AF146+AG146+AH146</f>
        <v>0</v>
      </c>
      <c r="AJ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1">
        <f>AJ146+AK146+AL146</f>
        <v>0</v>
      </c>
      <c r="AN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1">
        <f>AN146+AO146+AP146</f>
        <v>0</v>
      </c>
      <c r="AR146" s="181">
        <f>AE146+AI146+AM146+AQ146</f>
        <v>0</v>
      </c>
    </row>
    <row r="147" spans="2:44" x14ac:dyDescent="0.25">
      <c r="B147" s="179" t="s">
        <v>684</v>
      </c>
      <c r="C147" s="180" t="s">
        <v>685</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si="96"/>
        <v>0</v>
      </c>
      <c r="G147" s="181"/>
      <c r="H147" s="181">
        <f>F147-G147</f>
        <v>0</v>
      </c>
      <c r="I147" s="181"/>
      <c r="J147" s="181">
        <f>F147-I147</f>
        <v>0</v>
      </c>
      <c r="K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1">
        <f>AB147+AC147+AD147</f>
        <v>0</v>
      </c>
      <c r="AF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1">
        <f>AF147+AG147+AH147</f>
        <v>0</v>
      </c>
      <c r="AJ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1">
        <f>AJ147+AK147+AL147</f>
        <v>0</v>
      </c>
      <c r="AN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1">
        <f>AN147+AO147+AP147</f>
        <v>0</v>
      </c>
      <c r="AR147" s="181">
        <f>AE147+AI147+AM147+AQ147</f>
        <v>0</v>
      </c>
    </row>
    <row r="148" spans="2:44" x14ac:dyDescent="0.25">
      <c r="B148" s="179" t="s">
        <v>686</v>
      </c>
      <c r="C148" s="180" t="s">
        <v>687</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96"/>
        <v>0</v>
      </c>
      <c r="G148" s="181"/>
      <c r="H148" s="181">
        <f t="shared" si="81"/>
        <v>0</v>
      </c>
      <c r="I148" s="181"/>
      <c r="J148" s="181">
        <f t="shared" si="82"/>
        <v>0</v>
      </c>
      <c r="K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1">
        <f t="shared" si="83"/>
        <v>0</v>
      </c>
      <c r="AF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1">
        <f t="shared" si="84"/>
        <v>0</v>
      </c>
      <c r="AJ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1">
        <f t="shared" si="85"/>
        <v>0</v>
      </c>
      <c r="AN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1">
        <f t="shared" si="86"/>
        <v>0</v>
      </c>
      <c r="AR148" s="181">
        <f t="shared" si="87"/>
        <v>0</v>
      </c>
    </row>
    <row r="149" spans="2:44" x14ac:dyDescent="0.25">
      <c r="B149" s="188" t="s">
        <v>286</v>
      </c>
      <c r="C149" s="189" t="s">
        <v>170</v>
      </c>
      <c r="D149" s="190">
        <f>SUM(D150:D163)</f>
        <v>32500</v>
      </c>
      <c r="E149" s="190">
        <f>SUM(E150:E163)</f>
        <v>750000</v>
      </c>
      <c r="F149" s="190">
        <f t="shared" si="96"/>
        <v>782500</v>
      </c>
      <c r="G149" s="190">
        <f>SUM(G150:G163)</f>
        <v>0</v>
      </c>
      <c r="H149" s="190">
        <f t="shared" ref="H149:H168" si="97">F149-G149</f>
        <v>782500</v>
      </c>
      <c r="I149" s="190">
        <f>SUM(I150:I163)</f>
        <v>0</v>
      </c>
      <c r="J149" s="190">
        <f t="shared" ref="J149:J168" si="98">F149-I149</f>
        <v>782500</v>
      </c>
      <c r="K149" s="190">
        <f t="shared" ref="K149:AD149" si="99">SUM(K150:K163)</f>
        <v>0</v>
      </c>
      <c r="L149" s="190">
        <f t="shared" si="99"/>
        <v>0</v>
      </c>
      <c r="M149" s="190">
        <f t="shared" si="99"/>
        <v>0</v>
      </c>
      <c r="N149" s="190">
        <f t="shared" si="99"/>
        <v>0</v>
      </c>
      <c r="O149" s="190">
        <f t="shared" si="99"/>
        <v>0</v>
      </c>
      <c r="P149" s="190">
        <f>SUM(P150:P163)</f>
        <v>0</v>
      </c>
      <c r="Q149" s="190">
        <f>SUM(Q150:Q163)</f>
        <v>0</v>
      </c>
      <c r="R149" s="190">
        <f t="shared" si="99"/>
        <v>0</v>
      </c>
      <c r="S149" s="190">
        <f t="shared" si="99"/>
        <v>0</v>
      </c>
      <c r="T149" s="190">
        <f>SUM(T150:T163)</f>
        <v>0</v>
      </c>
      <c r="U149" s="190">
        <f t="shared" si="99"/>
        <v>0</v>
      </c>
      <c r="V149" s="190">
        <f t="shared" si="99"/>
        <v>250000</v>
      </c>
      <c r="W149" s="190">
        <f>SUM(W150:W163)</f>
        <v>0</v>
      </c>
      <c r="X149" s="190">
        <f t="shared" si="99"/>
        <v>25000</v>
      </c>
      <c r="Y149" s="190">
        <f>SUM(Y150:Y163)</f>
        <v>0</v>
      </c>
      <c r="Z149" s="190">
        <f>SUM(Z150:Z163)</f>
        <v>0</v>
      </c>
      <c r="AA149" s="190">
        <f t="shared" si="99"/>
        <v>507500</v>
      </c>
      <c r="AB149" s="190">
        <f t="shared" si="99"/>
        <v>7500</v>
      </c>
      <c r="AC149" s="190">
        <f t="shared" si="99"/>
        <v>0</v>
      </c>
      <c r="AD149" s="190">
        <f t="shared" si="99"/>
        <v>25000</v>
      </c>
      <c r="AE149" s="190">
        <f t="shared" ref="AE149:AE168" si="100">AB149+AC149+AD149</f>
        <v>32500</v>
      </c>
      <c r="AF149" s="190">
        <f>SUM(AF150:AF163)</f>
        <v>250000</v>
      </c>
      <c r="AG149" s="190">
        <f>SUM(AG150:AG163)</f>
        <v>0</v>
      </c>
      <c r="AH149" s="190">
        <f>SUM(AH150:AH163)</f>
        <v>0</v>
      </c>
      <c r="AI149" s="190">
        <f t="shared" ref="AI149:AI168" si="101">AF149+AG149+AH149</f>
        <v>250000</v>
      </c>
      <c r="AJ149" s="190">
        <f>SUM(AJ150:AJ163)</f>
        <v>500000</v>
      </c>
      <c r="AK149" s="190">
        <f>SUM(AK150:AK163)</f>
        <v>0</v>
      </c>
      <c r="AL149" s="190">
        <f>SUM(AL150:AL163)</f>
        <v>0</v>
      </c>
      <c r="AM149" s="190">
        <f t="shared" ref="AM149:AM168" si="102">AJ149+AK149+AL149</f>
        <v>500000</v>
      </c>
      <c r="AN149" s="190">
        <f>SUM(AN150:AN163)</f>
        <v>0</v>
      </c>
      <c r="AO149" s="190">
        <f>SUM(AO150:AO163)</f>
        <v>0</v>
      </c>
      <c r="AP149" s="190">
        <f>SUM(AP150:AP163)</f>
        <v>0</v>
      </c>
      <c r="AQ149" s="190">
        <f t="shared" ref="AQ149:AQ168" si="103">AN149+AO149+AP149</f>
        <v>0</v>
      </c>
      <c r="AR149" s="190">
        <f t="shared" ref="AR149:AR168" si="104">AE149+AI149+AM149+AQ149</f>
        <v>782500</v>
      </c>
    </row>
    <row r="150" spans="2:44" x14ac:dyDescent="0.25">
      <c r="B150" s="179" t="s">
        <v>688</v>
      </c>
      <c r="C150" s="180" t="s">
        <v>689</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96"/>
        <v>0</v>
      </c>
      <c r="G150" s="181"/>
      <c r="H150" s="181">
        <f t="shared" si="97"/>
        <v>0</v>
      </c>
      <c r="I150" s="181"/>
      <c r="J150" s="181">
        <f t="shared" si="98"/>
        <v>0</v>
      </c>
      <c r="K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1">
        <f t="shared" si="100"/>
        <v>0</v>
      </c>
      <c r="AF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1">
        <f t="shared" si="101"/>
        <v>0</v>
      </c>
      <c r="AJ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1">
        <f t="shared" si="102"/>
        <v>0</v>
      </c>
      <c r="AN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1">
        <f t="shared" si="103"/>
        <v>0</v>
      </c>
      <c r="AR150" s="181">
        <f t="shared" si="104"/>
        <v>0</v>
      </c>
    </row>
    <row r="151" spans="2:44" x14ac:dyDescent="0.25">
      <c r="B151" s="179" t="s">
        <v>287</v>
      </c>
      <c r="C151" s="180" t="s">
        <v>171</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1">
        <f t="shared" si="96"/>
        <v>0</v>
      </c>
      <c r="G151" s="181"/>
      <c r="H151" s="181">
        <f t="shared" si="97"/>
        <v>0</v>
      </c>
      <c r="I151" s="181"/>
      <c r="J151" s="181">
        <f t="shared" si="98"/>
        <v>0</v>
      </c>
      <c r="K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1">
        <f t="shared" si="100"/>
        <v>0</v>
      </c>
      <c r="AF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1">
        <f t="shared" si="101"/>
        <v>0</v>
      </c>
      <c r="AJ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1">
        <f t="shared" si="102"/>
        <v>0</v>
      </c>
      <c r="AN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1">
        <f t="shared" si="103"/>
        <v>0</v>
      </c>
      <c r="AR151" s="181">
        <f t="shared" si="104"/>
        <v>0</v>
      </c>
    </row>
    <row r="152" spans="2:44" x14ac:dyDescent="0.25">
      <c r="B152" s="179" t="s">
        <v>690</v>
      </c>
      <c r="C152" s="180" t="s">
        <v>691</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96"/>
        <v>0</v>
      </c>
      <c r="G152" s="181"/>
      <c r="H152" s="181">
        <f t="shared" si="97"/>
        <v>0</v>
      </c>
      <c r="I152" s="181"/>
      <c r="J152" s="181">
        <f t="shared" si="98"/>
        <v>0</v>
      </c>
      <c r="K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1">
        <f t="shared" si="100"/>
        <v>0</v>
      </c>
      <c r="AF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1">
        <f t="shared" si="101"/>
        <v>0</v>
      </c>
      <c r="AJ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1">
        <f t="shared" si="102"/>
        <v>0</v>
      </c>
      <c r="AN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1">
        <f t="shared" si="103"/>
        <v>0</v>
      </c>
      <c r="AR152" s="181">
        <f t="shared" si="104"/>
        <v>0</v>
      </c>
    </row>
    <row r="153" spans="2:44" x14ac:dyDescent="0.25">
      <c r="B153" s="179" t="s">
        <v>692</v>
      </c>
      <c r="C153" s="180" t="s">
        <v>693</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96"/>
        <v>0</v>
      </c>
      <c r="G153" s="181"/>
      <c r="H153" s="181">
        <f t="shared" si="97"/>
        <v>0</v>
      </c>
      <c r="I153" s="181"/>
      <c r="J153" s="181">
        <f t="shared" si="98"/>
        <v>0</v>
      </c>
      <c r="K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1">
        <f t="shared" si="100"/>
        <v>0</v>
      </c>
      <c r="AF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1">
        <f t="shared" si="101"/>
        <v>0</v>
      </c>
      <c r="AJ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1">
        <f t="shared" si="102"/>
        <v>0</v>
      </c>
      <c r="AN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1">
        <f t="shared" si="103"/>
        <v>0</v>
      </c>
      <c r="AR153" s="181">
        <f t="shared" si="104"/>
        <v>0</v>
      </c>
    </row>
    <row r="154" spans="2:44" x14ac:dyDescent="0.25">
      <c r="B154" s="179" t="s">
        <v>288</v>
      </c>
      <c r="C154" s="180" t="s">
        <v>172</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si="96"/>
        <v>0</v>
      </c>
      <c r="G154" s="181"/>
      <c r="H154" s="181">
        <f t="shared" si="97"/>
        <v>0</v>
      </c>
      <c r="I154" s="181"/>
      <c r="J154" s="181">
        <f t="shared" si="98"/>
        <v>0</v>
      </c>
      <c r="K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1">
        <f t="shared" si="100"/>
        <v>0</v>
      </c>
      <c r="AF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1">
        <f t="shared" si="101"/>
        <v>0</v>
      </c>
      <c r="AJ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1">
        <f t="shared" si="102"/>
        <v>0</v>
      </c>
      <c r="AN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1">
        <f t="shared" si="103"/>
        <v>0</v>
      </c>
      <c r="AR154" s="181">
        <f t="shared" si="104"/>
        <v>0</v>
      </c>
    </row>
    <row r="155" spans="2:44" x14ac:dyDescent="0.25">
      <c r="B155" s="179" t="s">
        <v>694</v>
      </c>
      <c r="C155" s="180" t="s">
        <v>695</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96"/>
        <v>0</v>
      </c>
      <c r="G155" s="181"/>
      <c r="H155" s="181">
        <f t="shared" si="97"/>
        <v>0</v>
      </c>
      <c r="I155" s="181"/>
      <c r="J155" s="181">
        <f t="shared" si="98"/>
        <v>0</v>
      </c>
      <c r="K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1">
        <f t="shared" si="100"/>
        <v>0</v>
      </c>
      <c r="AF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1">
        <f t="shared" si="101"/>
        <v>0</v>
      </c>
      <c r="AJ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1">
        <f t="shared" si="102"/>
        <v>0</v>
      </c>
      <c r="AN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1">
        <f t="shared" si="103"/>
        <v>0</v>
      </c>
      <c r="AR155" s="181">
        <f t="shared" si="104"/>
        <v>0</v>
      </c>
    </row>
    <row r="156" spans="2:44" x14ac:dyDescent="0.25">
      <c r="B156" s="179" t="s">
        <v>696</v>
      </c>
      <c r="C156" s="180" t="s">
        <v>697</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96"/>
        <v>0</v>
      </c>
      <c r="G156" s="181"/>
      <c r="H156" s="181">
        <f t="shared" si="97"/>
        <v>0</v>
      </c>
      <c r="I156" s="181"/>
      <c r="J156" s="181">
        <f t="shared" si="98"/>
        <v>0</v>
      </c>
      <c r="K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1">
        <f t="shared" si="100"/>
        <v>0</v>
      </c>
      <c r="AF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1">
        <f t="shared" si="101"/>
        <v>0</v>
      </c>
      <c r="AJ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1">
        <f t="shared" si="102"/>
        <v>0</v>
      </c>
      <c r="AN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1">
        <f t="shared" si="103"/>
        <v>0</v>
      </c>
      <c r="AR156" s="181">
        <f t="shared" si="104"/>
        <v>0</v>
      </c>
    </row>
    <row r="157" spans="2:44" x14ac:dyDescent="0.25">
      <c r="B157" s="179" t="s">
        <v>289</v>
      </c>
      <c r="C157" s="180" t="s">
        <v>173</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96"/>
        <v>0</v>
      </c>
      <c r="G157" s="181"/>
      <c r="H157" s="181">
        <f t="shared" si="97"/>
        <v>0</v>
      </c>
      <c r="I157" s="181"/>
      <c r="J157" s="181">
        <f t="shared" si="98"/>
        <v>0</v>
      </c>
      <c r="K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1">
        <f t="shared" si="100"/>
        <v>0</v>
      </c>
      <c r="AF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1">
        <f t="shared" si="101"/>
        <v>0</v>
      </c>
      <c r="AJ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1">
        <f t="shared" si="102"/>
        <v>0</v>
      </c>
      <c r="AN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1">
        <f t="shared" si="103"/>
        <v>0</v>
      </c>
      <c r="AR157" s="181">
        <f t="shared" si="104"/>
        <v>0</v>
      </c>
    </row>
    <row r="158" spans="2:44" x14ac:dyDescent="0.25">
      <c r="B158" s="179" t="s">
        <v>698</v>
      </c>
      <c r="C158" s="180" t="s">
        <v>699</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158" s="181">
        <f t="shared" si="96"/>
        <v>250000</v>
      </c>
      <c r="G158" s="181"/>
      <c r="H158" s="181">
        <f t="shared" si="97"/>
        <v>250000</v>
      </c>
      <c r="I158" s="181"/>
      <c r="J158" s="181">
        <f t="shared" si="98"/>
        <v>250000</v>
      </c>
      <c r="K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W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1">
        <f t="shared" si="100"/>
        <v>0</v>
      </c>
      <c r="AF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G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1">
        <f t="shared" si="101"/>
        <v>250000</v>
      </c>
      <c r="AJ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1">
        <f t="shared" si="102"/>
        <v>0</v>
      </c>
      <c r="AN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1">
        <f t="shared" si="103"/>
        <v>0</v>
      </c>
      <c r="AR158" s="181">
        <f t="shared" si="104"/>
        <v>250000</v>
      </c>
    </row>
    <row r="159" spans="2:44" x14ac:dyDescent="0.25">
      <c r="B159" s="179" t="s">
        <v>700</v>
      </c>
      <c r="C159" s="180" t="s">
        <v>701</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si="96"/>
        <v>0</v>
      </c>
      <c r="G159" s="181"/>
      <c r="H159" s="181">
        <f t="shared" si="97"/>
        <v>0</v>
      </c>
      <c r="I159" s="181"/>
      <c r="J159" s="181">
        <f t="shared" si="98"/>
        <v>0</v>
      </c>
      <c r="K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1">
        <f t="shared" si="100"/>
        <v>0</v>
      </c>
      <c r="AF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1">
        <f t="shared" si="101"/>
        <v>0</v>
      </c>
      <c r="AJ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1">
        <f t="shared" si="102"/>
        <v>0</v>
      </c>
      <c r="AN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1">
        <f t="shared" si="103"/>
        <v>0</v>
      </c>
      <c r="AR159" s="181">
        <f t="shared" si="104"/>
        <v>0</v>
      </c>
    </row>
    <row r="160" spans="2:44" x14ac:dyDescent="0.25">
      <c r="B160" s="179" t="s">
        <v>702</v>
      </c>
      <c r="C160" s="180" t="s">
        <v>703</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32500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96"/>
        <v>32500</v>
      </c>
      <c r="G160" s="181"/>
      <c r="H160" s="181">
        <f t="shared" si="97"/>
        <v>32500</v>
      </c>
      <c r="I160" s="181"/>
      <c r="J160" s="181">
        <f t="shared" si="98"/>
        <v>32500</v>
      </c>
      <c r="K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Y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AB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C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v>
      </c>
      <c r="AE160" s="181">
        <f t="shared" si="100"/>
        <v>32500</v>
      </c>
      <c r="AF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1">
        <f t="shared" si="101"/>
        <v>0</v>
      </c>
      <c r="AJ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1">
        <f t="shared" si="102"/>
        <v>0</v>
      </c>
      <c r="AN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1">
        <f t="shared" si="103"/>
        <v>0</v>
      </c>
      <c r="AR160" s="181">
        <f t="shared" si="104"/>
        <v>32500</v>
      </c>
    </row>
    <row r="161" spans="2:44" x14ac:dyDescent="0.25">
      <c r="B161" s="179" t="s">
        <v>290</v>
      </c>
      <c r="C161" s="180" t="s">
        <v>174</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96"/>
        <v>0</v>
      </c>
      <c r="G161" s="181"/>
      <c r="H161" s="181">
        <f t="shared" si="97"/>
        <v>0</v>
      </c>
      <c r="I161" s="181"/>
      <c r="J161" s="181">
        <f t="shared" si="98"/>
        <v>0</v>
      </c>
      <c r="K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1">
        <f t="shared" si="100"/>
        <v>0</v>
      </c>
      <c r="AF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1">
        <f t="shared" si="101"/>
        <v>0</v>
      </c>
      <c r="AJ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1">
        <f t="shared" si="102"/>
        <v>0</v>
      </c>
      <c r="AN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1">
        <f t="shared" si="103"/>
        <v>0</v>
      </c>
      <c r="AR161" s="181">
        <f t="shared" si="104"/>
        <v>0</v>
      </c>
    </row>
    <row r="162" spans="2:44" x14ac:dyDescent="0.25">
      <c r="B162" s="179" t="s">
        <v>704</v>
      </c>
      <c r="C162" s="180" t="s">
        <v>705</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F162" s="181">
        <f t="shared" si="96"/>
        <v>500000</v>
      </c>
      <c r="G162" s="181"/>
      <c r="H162" s="181">
        <f t="shared" si="97"/>
        <v>500000</v>
      </c>
      <c r="I162" s="181"/>
      <c r="J162" s="181">
        <f t="shared" si="98"/>
        <v>500000</v>
      </c>
      <c r="K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v>
      </c>
      <c r="AB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1">
        <f t="shared" si="100"/>
        <v>0</v>
      </c>
      <c r="AF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1">
        <f t="shared" si="101"/>
        <v>0</v>
      </c>
      <c r="AJ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K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1">
        <f t="shared" si="102"/>
        <v>500000</v>
      </c>
      <c r="AN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1">
        <f t="shared" si="103"/>
        <v>0</v>
      </c>
      <c r="AR162" s="181">
        <f t="shared" si="104"/>
        <v>500000</v>
      </c>
    </row>
    <row r="163" spans="2:44" x14ac:dyDescent="0.25">
      <c r="B163" s="179" t="s">
        <v>706</v>
      </c>
      <c r="C163" s="180" t="s">
        <v>707</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96"/>
        <v>0</v>
      </c>
      <c r="G163" s="181"/>
      <c r="H163" s="181">
        <f t="shared" si="97"/>
        <v>0</v>
      </c>
      <c r="I163" s="181"/>
      <c r="J163" s="181">
        <f t="shared" si="98"/>
        <v>0</v>
      </c>
      <c r="K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1">
        <f t="shared" si="100"/>
        <v>0</v>
      </c>
      <c r="AF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1">
        <f t="shared" si="101"/>
        <v>0</v>
      </c>
      <c r="AJ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1">
        <f t="shared" si="102"/>
        <v>0</v>
      </c>
      <c r="AN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1">
        <f t="shared" si="103"/>
        <v>0</v>
      </c>
      <c r="AR163" s="181">
        <f t="shared" si="104"/>
        <v>0</v>
      </c>
    </row>
    <row r="164" spans="2:44" x14ac:dyDescent="0.25">
      <c r="B164" s="188" t="s">
        <v>291</v>
      </c>
      <c r="C164" s="189" t="s">
        <v>175</v>
      </c>
      <c r="D164" s="190">
        <f>SUM(D165:D189)</f>
        <v>29750</v>
      </c>
      <c r="E164" s="190">
        <f>SUM(E165:E189)</f>
        <v>63000000</v>
      </c>
      <c r="F164" s="190">
        <f t="shared" si="96"/>
        <v>63029750</v>
      </c>
      <c r="G164" s="190">
        <f>SUM(G165:G189)</f>
        <v>0</v>
      </c>
      <c r="H164" s="190">
        <f t="shared" si="97"/>
        <v>63029750</v>
      </c>
      <c r="I164" s="190">
        <f>SUM(I165:I189)</f>
        <v>0</v>
      </c>
      <c r="J164" s="190">
        <f t="shared" si="98"/>
        <v>63029750</v>
      </c>
      <c r="K164" s="190">
        <f t="shared" ref="K164:AD164" si="105">SUM(K165:K189)</f>
        <v>0</v>
      </c>
      <c r="L164" s="190">
        <f t="shared" si="105"/>
        <v>0</v>
      </c>
      <c r="M164" s="190">
        <f t="shared" si="105"/>
        <v>1250</v>
      </c>
      <c r="N164" s="190">
        <f t="shared" si="105"/>
        <v>0</v>
      </c>
      <c r="O164" s="190">
        <f t="shared" si="105"/>
        <v>25500</v>
      </c>
      <c r="P164" s="190">
        <f>SUM(P165:P189)</f>
        <v>0</v>
      </c>
      <c r="Q164" s="190">
        <f>SUM(Q165:Q189)</f>
        <v>0</v>
      </c>
      <c r="R164" s="190">
        <f t="shared" si="105"/>
        <v>0</v>
      </c>
      <c r="S164" s="190">
        <f t="shared" si="105"/>
        <v>0</v>
      </c>
      <c r="T164" s="190">
        <f>SUM(T165:T189)</f>
        <v>0</v>
      </c>
      <c r="U164" s="190">
        <f t="shared" si="105"/>
        <v>0</v>
      </c>
      <c r="V164" s="190">
        <f t="shared" si="105"/>
        <v>0</v>
      </c>
      <c r="W164" s="190">
        <f>SUM(W165:W189)</f>
        <v>0</v>
      </c>
      <c r="X164" s="190">
        <f t="shared" si="105"/>
        <v>0</v>
      </c>
      <c r="Y164" s="190">
        <f>SUM(Y165:Y189)</f>
        <v>0</v>
      </c>
      <c r="Z164" s="190">
        <f>SUM(Z165:Z189)</f>
        <v>0</v>
      </c>
      <c r="AA164" s="190">
        <f t="shared" si="105"/>
        <v>63003000</v>
      </c>
      <c r="AB164" s="190">
        <f t="shared" si="105"/>
        <v>18000000</v>
      </c>
      <c r="AC164" s="190">
        <f t="shared" si="105"/>
        <v>0</v>
      </c>
      <c r="AD164" s="190">
        <f t="shared" si="105"/>
        <v>7500</v>
      </c>
      <c r="AE164" s="190">
        <f t="shared" si="100"/>
        <v>18007500</v>
      </c>
      <c r="AF164" s="190">
        <f>SUM(AF165:AF189)</f>
        <v>16250</v>
      </c>
      <c r="AG164" s="190">
        <f>SUM(AG165:AG189)</f>
        <v>0</v>
      </c>
      <c r="AH164" s="190">
        <f>SUM(AH165:AH189)</f>
        <v>0</v>
      </c>
      <c r="AI164" s="190">
        <f t="shared" si="101"/>
        <v>16250</v>
      </c>
      <c r="AJ164" s="190">
        <f>SUM(AJ165:AJ189)</f>
        <v>45006000</v>
      </c>
      <c r="AK164" s="190">
        <f>SUM(AK165:AK189)</f>
        <v>0</v>
      </c>
      <c r="AL164" s="190">
        <f>SUM(AL165:AL189)</f>
        <v>0</v>
      </c>
      <c r="AM164" s="190">
        <f t="shared" si="102"/>
        <v>45006000</v>
      </c>
      <c r="AN164" s="190">
        <f>SUM(AN165:AN189)</f>
        <v>0</v>
      </c>
      <c r="AO164" s="190">
        <f>SUM(AO165:AO189)</f>
        <v>0</v>
      </c>
      <c r="AP164" s="190">
        <f>SUM(AP165:AP189)</f>
        <v>0</v>
      </c>
      <c r="AQ164" s="190">
        <f t="shared" si="103"/>
        <v>0</v>
      </c>
      <c r="AR164" s="190">
        <f t="shared" si="104"/>
        <v>63029750</v>
      </c>
    </row>
    <row r="165" spans="2:44" x14ac:dyDescent="0.25">
      <c r="B165" s="179" t="s">
        <v>292</v>
      </c>
      <c r="C165" s="180" t="s">
        <v>176</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1">
        <f t="shared" si="96"/>
        <v>0</v>
      </c>
      <c r="G165" s="181"/>
      <c r="H165" s="181">
        <f t="shared" si="97"/>
        <v>0</v>
      </c>
      <c r="I165" s="181"/>
      <c r="J165" s="181">
        <f t="shared" si="98"/>
        <v>0</v>
      </c>
      <c r="K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1">
        <f t="shared" si="100"/>
        <v>0</v>
      </c>
      <c r="AF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1">
        <f t="shared" si="101"/>
        <v>0</v>
      </c>
      <c r="AJ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1">
        <f t="shared" si="102"/>
        <v>0</v>
      </c>
      <c r="AN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1">
        <f t="shared" si="103"/>
        <v>0</v>
      </c>
      <c r="AR165" s="181">
        <f t="shared" si="104"/>
        <v>0</v>
      </c>
    </row>
    <row r="166" spans="2:44" x14ac:dyDescent="0.25">
      <c r="B166" s="179" t="s">
        <v>708</v>
      </c>
      <c r="C166" s="180" t="s">
        <v>709</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96"/>
        <v>0</v>
      </c>
      <c r="G166" s="181"/>
      <c r="H166" s="181">
        <f t="shared" si="97"/>
        <v>0</v>
      </c>
      <c r="I166" s="181"/>
      <c r="J166" s="181">
        <f t="shared" si="98"/>
        <v>0</v>
      </c>
      <c r="K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1">
        <f t="shared" si="100"/>
        <v>0</v>
      </c>
      <c r="AF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1">
        <f t="shared" si="101"/>
        <v>0</v>
      </c>
      <c r="AJ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1">
        <f t="shared" si="102"/>
        <v>0</v>
      </c>
      <c r="AN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1">
        <f t="shared" si="103"/>
        <v>0</v>
      </c>
      <c r="AR166" s="181">
        <f t="shared" si="104"/>
        <v>0</v>
      </c>
    </row>
    <row r="167" spans="2:44" x14ac:dyDescent="0.25">
      <c r="B167" s="179" t="s">
        <v>710</v>
      </c>
      <c r="C167" s="180" t="s">
        <v>711</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si="96"/>
        <v>0</v>
      </c>
      <c r="G167" s="181"/>
      <c r="H167" s="181">
        <f t="shared" si="97"/>
        <v>0</v>
      </c>
      <c r="I167" s="181"/>
      <c r="J167" s="181">
        <f t="shared" si="98"/>
        <v>0</v>
      </c>
      <c r="K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1">
        <f t="shared" si="100"/>
        <v>0</v>
      </c>
      <c r="AF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1">
        <f t="shared" si="101"/>
        <v>0</v>
      </c>
      <c r="AJ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1">
        <f t="shared" si="102"/>
        <v>0</v>
      </c>
      <c r="AN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1">
        <f t="shared" si="103"/>
        <v>0</v>
      </c>
      <c r="AR167" s="181">
        <f t="shared" si="104"/>
        <v>0</v>
      </c>
    </row>
    <row r="168" spans="2:44" x14ac:dyDescent="0.25">
      <c r="B168" s="179" t="s">
        <v>712</v>
      </c>
      <c r="C168" s="180" t="s">
        <v>713</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96"/>
        <v>0</v>
      </c>
      <c r="G168" s="181"/>
      <c r="H168" s="181">
        <f t="shared" si="97"/>
        <v>0</v>
      </c>
      <c r="I168" s="181"/>
      <c r="J168" s="181">
        <f t="shared" si="98"/>
        <v>0</v>
      </c>
      <c r="K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1">
        <f t="shared" si="100"/>
        <v>0</v>
      </c>
      <c r="AF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1">
        <f t="shared" si="101"/>
        <v>0</v>
      </c>
      <c r="AJ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1">
        <f t="shared" si="102"/>
        <v>0</v>
      </c>
      <c r="AN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1">
        <f t="shared" si="103"/>
        <v>0</v>
      </c>
      <c r="AR168" s="181">
        <f t="shared" si="104"/>
        <v>0</v>
      </c>
    </row>
    <row r="169" spans="2:44" x14ac:dyDescent="0.25">
      <c r="B169" s="179" t="s">
        <v>714</v>
      </c>
      <c r="C169" s="180" t="s">
        <v>715</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106">D169+E169</f>
        <v>0</v>
      </c>
      <c r="G169" s="181"/>
      <c r="H169" s="181">
        <f t="shared" ref="H169:H177" si="107">F169-G169</f>
        <v>0</v>
      </c>
      <c r="I169" s="181"/>
      <c r="J169" s="181">
        <f t="shared" ref="J169:J177" si="108">F169-I169</f>
        <v>0</v>
      </c>
      <c r="K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1">
        <f t="shared" ref="AE169:AE177" si="109">AB169+AC169+AD169</f>
        <v>0</v>
      </c>
      <c r="AF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1">
        <f t="shared" ref="AI169:AI177" si="110">AF169+AG169+AH169</f>
        <v>0</v>
      </c>
      <c r="AJ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1">
        <f t="shared" ref="AM169:AM177" si="111">AJ169+AK169+AL169</f>
        <v>0</v>
      </c>
      <c r="AN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1">
        <f t="shared" ref="AQ169:AQ177" si="112">AN169+AO169+AP169</f>
        <v>0</v>
      </c>
      <c r="AR169" s="181">
        <f t="shared" ref="AR169:AR177" si="113">AE169+AI169+AM169+AQ169</f>
        <v>0</v>
      </c>
    </row>
    <row r="170" spans="2:44" x14ac:dyDescent="0.25">
      <c r="B170" s="179" t="s">
        <v>293</v>
      </c>
      <c r="C170" s="180" t="s">
        <v>177</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1">
        <f t="shared" si="106"/>
        <v>0</v>
      </c>
      <c r="G170" s="181"/>
      <c r="H170" s="181">
        <f t="shared" si="107"/>
        <v>0</v>
      </c>
      <c r="I170" s="181"/>
      <c r="J170" s="181">
        <f t="shared" si="108"/>
        <v>0</v>
      </c>
      <c r="K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1">
        <f t="shared" si="109"/>
        <v>0</v>
      </c>
      <c r="AF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1">
        <f t="shared" si="110"/>
        <v>0</v>
      </c>
      <c r="AJ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1">
        <f t="shared" si="111"/>
        <v>0</v>
      </c>
      <c r="AN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1">
        <f t="shared" si="112"/>
        <v>0</v>
      </c>
      <c r="AR170" s="181">
        <f t="shared" si="113"/>
        <v>0</v>
      </c>
    </row>
    <row r="171" spans="2:44" x14ac:dyDescent="0.25">
      <c r="B171" s="179" t="s">
        <v>716</v>
      </c>
      <c r="C171" s="180" t="s">
        <v>717</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29750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1">
        <f t="shared" si="106"/>
        <v>29750</v>
      </c>
      <c r="G171" s="181"/>
      <c r="H171" s="181">
        <f t="shared" si="107"/>
        <v>29750</v>
      </c>
      <c r="I171" s="181"/>
      <c r="J171" s="181">
        <f t="shared" si="108"/>
        <v>29750</v>
      </c>
      <c r="K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v>
      </c>
      <c r="N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25500</v>
      </c>
      <c r="P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B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E171" s="181">
        <f t="shared" si="109"/>
        <v>7500</v>
      </c>
      <c r="AF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16250</v>
      </c>
      <c r="AG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1">
        <f t="shared" si="110"/>
        <v>16250</v>
      </c>
      <c r="AJ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K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1">
        <f t="shared" si="111"/>
        <v>6000</v>
      </c>
      <c r="AN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1">
        <f t="shared" si="112"/>
        <v>0</v>
      </c>
      <c r="AR171" s="181">
        <f t="shared" si="113"/>
        <v>29750</v>
      </c>
    </row>
    <row r="172" spans="2:44" x14ac:dyDescent="0.25">
      <c r="B172" s="179" t="s">
        <v>718</v>
      </c>
      <c r="C172" s="180" t="s">
        <v>719</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106"/>
        <v>0</v>
      </c>
      <c r="G172" s="181"/>
      <c r="H172" s="181">
        <f t="shared" si="107"/>
        <v>0</v>
      </c>
      <c r="I172" s="181"/>
      <c r="J172" s="181">
        <f t="shared" si="108"/>
        <v>0</v>
      </c>
      <c r="K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1">
        <f t="shared" si="109"/>
        <v>0</v>
      </c>
      <c r="AF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1">
        <f t="shared" si="110"/>
        <v>0</v>
      </c>
      <c r="AJ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1">
        <f t="shared" si="111"/>
        <v>0</v>
      </c>
      <c r="AN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1">
        <f t="shared" si="112"/>
        <v>0</v>
      </c>
      <c r="AR172" s="181">
        <f t="shared" si="113"/>
        <v>0</v>
      </c>
    </row>
    <row r="173" spans="2:44" x14ac:dyDescent="0.25">
      <c r="B173" s="179" t="s">
        <v>720</v>
      </c>
      <c r="C173" s="180" t="s">
        <v>721</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106"/>
        <v>0</v>
      </c>
      <c r="G173" s="181"/>
      <c r="H173" s="181">
        <f t="shared" si="107"/>
        <v>0</v>
      </c>
      <c r="I173" s="181"/>
      <c r="J173" s="181">
        <f t="shared" si="108"/>
        <v>0</v>
      </c>
      <c r="K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1">
        <f t="shared" si="109"/>
        <v>0</v>
      </c>
      <c r="AF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1">
        <f t="shared" si="110"/>
        <v>0</v>
      </c>
      <c r="AJ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1">
        <f t="shared" si="111"/>
        <v>0</v>
      </c>
      <c r="AN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1">
        <f t="shared" si="112"/>
        <v>0</v>
      </c>
      <c r="AR173" s="181">
        <f t="shared" si="113"/>
        <v>0</v>
      </c>
    </row>
    <row r="174" spans="2:44" x14ac:dyDescent="0.25">
      <c r="B174" s="179" t="s">
        <v>722</v>
      </c>
      <c r="C174" s="180" t="s">
        <v>723</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106"/>
        <v>0</v>
      </c>
      <c r="G174" s="181"/>
      <c r="H174" s="181">
        <f t="shared" si="107"/>
        <v>0</v>
      </c>
      <c r="I174" s="181"/>
      <c r="J174" s="181">
        <f t="shared" si="108"/>
        <v>0</v>
      </c>
      <c r="K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1">
        <f t="shared" si="109"/>
        <v>0</v>
      </c>
      <c r="AF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1">
        <f t="shared" si="110"/>
        <v>0</v>
      </c>
      <c r="AJ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1">
        <f t="shared" si="111"/>
        <v>0</v>
      </c>
      <c r="AN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1">
        <f t="shared" si="112"/>
        <v>0</v>
      </c>
      <c r="AR174" s="181">
        <f t="shared" si="113"/>
        <v>0</v>
      </c>
    </row>
    <row r="175" spans="2:44" x14ac:dyDescent="0.25">
      <c r="B175" s="179" t="s">
        <v>724</v>
      </c>
      <c r="C175" s="180" t="s">
        <v>725</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106"/>
        <v>0</v>
      </c>
      <c r="G175" s="181"/>
      <c r="H175" s="181">
        <f t="shared" si="107"/>
        <v>0</v>
      </c>
      <c r="I175" s="181"/>
      <c r="J175" s="181">
        <f t="shared" si="108"/>
        <v>0</v>
      </c>
      <c r="K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1">
        <f t="shared" si="109"/>
        <v>0</v>
      </c>
      <c r="AF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1">
        <f t="shared" si="110"/>
        <v>0</v>
      </c>
      <c r="AJ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1">
        <f t="shared" si="111"/>
        <v>0</v>
      </c>
      <c r="AN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1">
        <f t="shared" si="112"/>
        <v>0</v>
      </c>
      <c r="AR175" s="181">
        <f t="shared" si="113"/>
        <v>0</v>
      </c>
    </row>
    <row r="176" spans="2:44" x14ac:dyDescent="0.25">
      <c r="B176" s="179" t="s">
        <v>294</v>
      </c>
      <c r="C176" s="180" t="s">
        <v>726</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106"/>
        <v>0</v>
      </c>
      <c r="G176" s="181"/>
      <c r="H176" s="181">
        <f t="shared" si="107"/>
        <v>0</v>
      </c>
      <c r="I176" s="181"/>
      <c r="J176" s="181">
        <f t="shared" si="108"/>
        <v>0</v>
      </c>
      <c r="K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1">
        <f t="shared" si="109"/>
        <v>0</v>
      </c>
      <c r="AF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1">
        <f t="shared" si="110"/>
        <v>0</v>
      </c>
      <c r="AJ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1">
        <f t="shared" si="111"/>
        <v>0</v>
      </c>
      <c r="AN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1">
        <f t="shared" si="112"/>
        <v>0</v>
      </c>
      <c r="AR176" s="181">
        <f t="shared" si="113"/>
        <v>0</v>
      </c>
    </row>
    <row r="177" spans="2:44" x14ac:dyDescent="0.25">
      <c r="B177" s="179" t="s">
        <v>727</v>
      </c>
      <c r="C177" s="180" t="s">
        <v>728</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106"/>
        <v>0</v>
      </c>
      <c r="G177" s="181"/>
      <c r="H177" s="181">
        <f t="shared" si="107"/>
        <v>0</v>
      </c>
      <c r="I177" s="181"/>
      <c r="J177" s="181">
        <f t="shared" si="108"/>
        <v>0</v>
      </c>
      <c r="K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1">
        <f t="shared" si="109"/>
        <v>0</v>
      </c>
      <c r="AF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1">
        <f t="shared" si="110"/>
        <v>0</v>
      </c>
      <c r="AJ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1">
        <f t="shared" si="111"/>
        <v>0</v>
      </c>
      <c r="AN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1">
        <f t="shared" si="112"/>
        <v>0</v>
      </c>
      <c r="AR177" s="181">
        <f t="shared" si="113"/>
        <v>0</v>
      </c>
    </row>
    <row r="178" spans="2:44" x14ac:dyDescent="0.25">
      <c r="B178" s="179" t="s">
        <v>295</v>
      </c>
      <c r="C178" s="180" t="s">
        <v>729</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114">D178+E178</f>
        <v>0</v>
      </c>
      <c r="G178" s="181"/>
      <c r="H178" s="181">
        <f t="shared" ref="H178:H185" si="115">F178-G178</f>
        <v>0</v>
      </c>
      <c r="I178" s="181"/>
      <c r="J178" s="181">
        <f t="shared" ref="J178:J185" si="116">F178-I178</f>
        <v>0</v>
      </c>
      <c r="K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1">
        <f t="shared" ref="AE178:AE185" si="117">AB178+AC178+AD178</f>
        <v>0</v>
      </c>
      <c r="AF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1">
        <f t="shared" ref="AI178:AI185" si="118">AF178+AG178+AH178</f>
        <v>0</v>
      </c>
      <c r="AJ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1">
        <f t="shared" ref="AM178:AM185" si="119">AJ178+AK178+AL178</f>
        <v>0</v>
      </c>
      <c r="AN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1">
        <f t="shared" ref="AQ178:AQ185" si="120">AN178+AO178+AP178</f>
        <v>0</v>
      </c>
      <c r="AR178" s="181">
        <f t="shared" ref="AR178:AR185" si="121">AE178+AI178+AM178+AQ178</f>
        <v>0</v>
      </c>
    </row>
    <row r="179" spans="2:44" x14ac:dyDescent="0.25">
      <c r="B179" s="179" t="s">
        <v>730</v>
      </c>
      <c r="C179" s="180" t="s">
        <v>729</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114"/>
        <v>0</v>
      </c>
      <c r="G179" s="181"/>
      <c r="H179" s="181">
        <f t="shared" si="115"/>
        <v>0</v>
      </c>
      <c r="I179" s="181"/>
      <c r="J179" s="181">
        <f t="shared" si="116"/>
        <v>0</v>
      </c>
      <c r="K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1">
        <f t="shared" si="117"/>
        <v>0</v>
      </c>
      <c r="AF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1">
        <f t="shared" si="118"/>
        <v>0</v>
      </c>
      <c r="AJ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1">
        <f t="shared" si="119"/>
        <v>0</v>
      </c>
      <c r="AN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1">
        <f t="shared" si="120"/>
        <v>0</v>
      </c>
      <c r="AR179" s="181">
        <f t="shared" si="121"/>
        <v>0</v>
      </c>
    </row>
    <row r="180" spans="2:44" x14ac:dyDescent="0.25">
      <c r="B180" s="179" t="s">
        <v>731</v>
      </c>
      <c r="C180" s="180" t="s">
        <v>732</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114"/>
        <v>0</v>
      </c>
      <c r="G180" s="181"/>
      <c r="H180" s="181">
        <f t="shared" si="115"/>
        <v>0</v>
      </c>
      <c r="I180" s="181"/>
      <c r="J180" s="181">
        <f t="shared" si="116"/>
        <v>0</v>
      </c>
      <c r="K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1">
        <f t="shared" si="117"/>
        <v>0</v>
      </c>
      <c r="AF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1">
        <f t="shared" si="118"/>
        <v>0</v>
      </c>
      <c r="AJ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1">
        <f t="shared" si="119"/>
        <v>0</v>
      </c>
      <c r="AN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1">
        <f t="shared" si="120"/>
        <v>0</v>
      </c>
      <c r="AR180" s="181">
        <f t="shared" si="121"/>
        <v>0</v>
      </c>
    </row>
    <row r="181" spans="2:44" x14ac:dyDescent="0.25">
      <c r="B181" s="179" t="s">
        <v>733</v>
      </c>
      <c r="C181" s="180" t="s">
        <v>734</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114"/>
        <v>0</v>
      </c>
      <c r="G181" s="181"/>
      <c r="H181" s="181">
        <f t="shared" si="115"/>
        <v>0</v>
      </c>
      <c r="I181" s="181"/>
      <c r="J181" s="181">
        <f t="shared" si="116"/>
        <v>0</v>
      </c>
      <c r="K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1">
        <f t="shared" si="117"/>
        <v>0</v>
      </c>
      <c r="AF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1">
        <f t="shared" si="118"/>
        <v>0</v>
      </c>
      <c r="AJ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1">
        <f t="shared" si="119"/>
        <v>0</v>
      </c>
      <c r="AN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1">
        <f t="shared" si="120"/>
        <v>0</v>
      </c>
      <c r="AR181" s="181">
        <f t="shared" si="121"/>
        <v>0</v>
      </c>
    </row>
    <row r="182" spans="2:44" x14ac:dyDescent="0.25">
      <c r="B182" s="179" t="s">
        <v>296</v>
      </c>
      <c r="C182" s="180" t="s">
        <v>735</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63000000</v>
      </c>
      <c r="F182" s="181">
        <f t="shared" si="114"/>
        <v>63000000</v>
      </c>
      <c r="G182" s="181"/>
      <c r="H182" s="181">
        <f t="shared" si="115"/>
        <v>63000000</v>
      </c>
      <c r="I182" s="181"/>
      <c r="J182" s="181">
        <f t="shared" si="116"/>
        <v>63000000</v>
      </c>
      <c r="K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63000000</v>
      </c>
      <c r="AB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18000000</v>
      </c>
      <c r="AC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1">
        <f t="shared" si="117"/>
        <v>18000000</v>
      </c>
      <c r="AF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1">
        <f t="shared" si="118"/>
        <v>0</v>
      </c>
      <c r="AJ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45000000</v>
      </c>
      <c r="AK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1">
        <f t="shared" si="119"/>
        <v>45000000</v>
      </c>
      <c r="AN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1">
        <f t="shared" si="120"/>
        <v>0</v>
      </c>
      <c r="AR182" s="181">
        <f t="shared" si="121"/>
        <v>63000000</v>
      </c>
    </row>
    <row r="183" spans="2:44" x14ac:dyDescent="0.25">
      <c r="B183" s="179" t="s">
        <v>736</v>
      </c>
      <c r="C183" s="180" t="s">
        <v>735</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114"/>
        <v>0</v>
      </c>
      <c r="G183" s="181"/>
      <c r="H183" s="181">
        <f t="shared" si="115"/>
        <v>0</v>
      </c>
      <c r="I183" s="181"/>
      <c r="J183" s="181">
        <f t="shared" si="116"/>
        <v>0</v>
      </c>
      <c r="K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1">
        <f t="shared" si="117"/>
        <v>0</v>
      </c>
      <c r="AF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1">
        <f t="shared" si="118"/>
        <v>0</v>
      </c>
      <c r="AJ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1">
        <f t="shared" si="119"/>
        <v>0</v>
      </c>
      <c r="AN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1">
        <f t="shared" si="120"/>
        <v>0</v>
      </c>
      <c r="AR183" s="181">
        <f t="shared" si="121"/>
        <v>0</v>
      </c>
    </row>
    <row r="184" spans="2:44" x14ac:dyDescent="0.25">
      <c r="B184" s="179" t="s">
        <v>737</v>
      </c>
      <c r="C184" s="180" t="s">
        <v>738</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114"/>
        <v>0</v>
      </c>
      <c r="G184" s="181"/>
      <c r="H184" s="181">
        <f t="shared" si="115"/>
        <v>0</v>
      </c>
      <c r="I184" s="181"/>
      <c r="J184" s="181">
        <f t="shared" si="116"/>
        <v>0</v>
      </c>
      <c r="K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1">
        <f t="shared" si="117"/>
        <v>0</v>
      </c>
      <c r="AF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1">
        <f t="shared" si="118"/>
        <v>0</v>
      </c>
      <c r="AJ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1">
        <f t="shared" si="119"/>
        <v>0</v>
      </c>
      <c r="AN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1">
        <f t="shared" si="120"/>
        <v>0</v>
      </c>
      <c r="AR184" s="181">
        <f t="shared" si="121"/>
        <v>0</v>
      </c>
    </row>
    <row r="185" spans="2:44" x14ac:dyDescent="0.25">
      <c r="B185" s="179" t="s">
        <v>739</v>
      </c>
      <c r="C185" s="180" t="s">
        <v>740</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114"/>
        <v>0</v>
      </c>
      <c r="G185" s="181"/>
      <c r="H185" s="181">
        <f t="shared" si="115"/>
        <v>0</v>
      </c>
      <c r="I185" s="181"/>
      <c r="J185" s="181">
        <f t="shared" si="116"/>
        <v>0</v>
      </c>
      <c r="K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1">
        <f t="shared" si="117"/>
        <v>0</v>
      </c>
      <c r="AF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1">
        <f t="shared" si="118"/>
        <v>0</v>
      </c>
      <c r="AJ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1">
        <f t="shared" si="119"/>
        <v>0</v>
      </c>
      <c r="AN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1">
        <f t="shared" si="120"/>
        <v>0</v>
      </c>
      <c r="AR185" s="181">
        <f t="shared" si="121"/>
        <v>0</v>
      </c>
    </row>
    <row r="186" spans="2:44" x14ac:dyDescent="0.25">
      <c r="B186" s="179" t="s">
        <v>297</v>
      </c>
      <c r="C186" s="180" t="s">
        <v>741</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217" si="122">D186+E186</f>
        <v>0</v>
      </c>
      <c r="G186" s="181"/>
      <c r="H186" s="181">
        <f t="shared" ref="H186:H199" si="123">F186-G186</f>
        <v>0</v>
      </c>
      <c r="I186" s="181"/>
      <c r="J186" s="181">
        <f t="shared" ref="J186:J199" si="124">F186-I186</f>
        <v>0</v>
      </c>
      <c r="K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1">
        <f t="shared" ref="AE186:AE199" si="125">AB186+AC186+AD186</f>
        <v>0</v>
      </c>
      <c r="AF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1">
        <f t="shared" ref="AI186:AI199" si="126">AF186+AG186+AH186</f>
        <v>0</v>
      </c>
      <c r="AJ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1">
        <f t="shared" ref="AM186:AM199" si="127">AJ186+AK186+AL186</f>
        <v>0</v>
      </c>
      <c r="AN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1">
        <f t="shared" ref="AQ186:AQ199" si="128">AN186+AO186+AP186</f>
        <v>0</v>
      </c>
      <c r="AR186" s="181">
        <f t="shared" ref="AR186:AR199" si="129">AE186+AI186+AM186+AQ186</f>
        <v>0</v>
      </c>
    </row>
    <row r="187" spans="2:44" x14ac:dyDescent="0.25">
      <c r="B187" s="179" t="s">
        <v>742</v>
      </c>
      <c r="C187" s="180" t="s">
        <v>743</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122"/>
        <v>0</v>
      </c>
      <c r="G187" s="181"/>
      <c r="H187" s="181">
        <f t="shared" si="123"/>
        <v>0</v>
      </c>
      <c r="I187" s="181"/>
      <c r="J187" s="181">
        <f t="shared" si="124"/>
        <v>0</v>
      </c>
      <c r="K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1">
        <f t="shared" si="125"/>
        <v>0</v>
      </c>
      <c r="AF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1">
        <f t="shared" si="126"/>
        <v>0</v>
      </c>
      <c r="AJ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1">
        <f t="shared" si="127"/>
        <v>0</v>
      </c>
      <c r="AN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1">
        <f t="shared" si="128"/>
        <v>0</v>
      </c>
      <c r="AR187" s="181">
        <f t="shared" si="129"/>
        <v>0</v>
      </c>
    </row>
    <row r="188" spans="2:44" x14ac:dyDescent="0.25">
      <c r="B188" s="179" t="s">
        <v>744</v>
      </c>
      <c r="C188" s="180" t="s">
        <v>745</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122"/>
        <v>0</v>
      </c>
      <c r="G188" s="181"/>
      <c r="H188" s="181">
        <f t="shared" si="123"/>
        <v>0</v>
      </c>
      <c r="I188" s="181"/>
      <c r="J188" s="181">
        <f t="shared" si="124"/>
        <v>0</v>
      </c>
      <c r="K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1">
        <f t="shared" si="125"/>
        <v>0</v>
      </c>
      <c r="AF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1">
        <f t="shared" si="126"/>
        <v>0</v>
      </c>
      <c r="AJ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1">
        <f t="shared" si="127"/>
        <v>0</v>
      </c>
      <c r="AN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1">
        <f t="shared" si="128"/>
        <v>0</v>
      </c>
      <c r="AR188" s="181">
        <f t="shared" si="129"/>
        <v>0</v>
      </c>
    </row>
    <row r="189" spans="2:44" x14ac:dyDescent="0.25">
      <c r="B189" s="179" t="s">
        <v>746</v>
      </c>
      <c r="C189" s="180" t="s">
        <v>747</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122"/>
        <v>0</v>
      </c>
      <c r="G189" s="181"/>
      <c r="H189" s="181">
        <f t="shared" si="123"/>
        <v>0</v>
      </c>
      <c r="I189" s="181"/>
      <c r="J189" s="181">
        <f t="shared" si="124"/>
        <v>0</v>
      </c>
      <c r="K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1">
        <f t="shared" si="125"/>
        <v>0</v>
      </c>
      <c r="AF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1">
        <f t="shared" si="126"/>
        <v>0</v>
      </c>
      <c r="AJ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1">
        <f t="shared" si="127"/>
        <v>0</v>
      </c>
      <c r="AN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1">
        <f t="shared" si="128"/>
        <v>0</v>
      </c>
      <c r="AR189" s="181">
        <f t="shared" si="129"/>
        <v>0</v>
      </c>
    </row>
    <row r="190" spans="2:44" x14ac:dyDescent="0.25">
      <c r="B190" s="188" t="s">
        <v>298</v>
      </c>
      <c r="C190" s="189" t="s">
        <v>178</v>
      </c>
      <c r="D190" s="190">
        <f>D191+D199</f>
        <v>782550</v>
      </c>
      <c r="E190" s="190">
        <f>E191+E199</f>
        <v>0</v>
      </c>
      <c r="F190" s="190">
        <f t="shared" si="122"/>
        <v>782550</v>
      </c>
      <c r="G190" s="190">
        <f>G191+G199</f>
        <v>0</v>
      </c>
      <c r="H190" s="190">
        <f t="shared" si="123"/>
        <v>782550</v>
      </c>
      <c r="I190" s="190">
        <f>I191+I199</f>
        <v>0</v>
      </c>
      <c r="J190" s="190">
        <f t="shared" si="124"/>
        <v>782550</v>
      </c>
      <c r="K190" s="190">
        <f>K191+K199</f>
        <v>0</v>
      </c>
      <c r="L190" s="190">
        <f t="shared" ref="L190:AA190" si="130">L191+L199</f>
        <v>0</v>
      </c>
      <c r="M190" s="190">
        <f t="shared" si="130"/>
        <v>0</v>
      </c>
      <c r="N190" s="190">
        <f t="shared" si="130"/>
        <v>0</v>
      </c>
      <c r="O190" s="190">
        <f t="shared" si="130"/>
        <v>0</v>
      </c>
      <c r="P190" s="190">
        <f t="shared" si="130"/>
        <v>0</v>
      </c>
      <c r="Q190" s="190">
        <f t="shared" si="130"/>
        <v>0</v>
      </c>
      <c r="R190" s="190">
        <f t="shared" si="130"/>
        <v>0</v>
      </c>
      <c r="S190" s="190">
        <f t="shared" si="130"/>
        <v>0</v>
      </c>
      <c r="T190" s="190">
        <f t="shared" si="130"/>
        <v>0</v>
      </c>
      <c r="U190" s="190">
        <f t="shared" si="130"/>
        <v>0</v>
      </c>
      <c r="V190" s="190">
        <f t="shared" si="130"/>
        <v>0</v>
      </c>
      <c r="W190" s="190">
        <f t="shared" si="130"/>
        <v>0</v>
      </c>
      <c r="X190" s="190">
        <f t="shared" si="130"/>
        <v>86800</v>
      </c>
      <c r="Y190" s="190">
        <f>Y191+Y199</f>
        <v>0</v>
      </c>
      <c r="Z190" s="190">
        <f>Z191+Z199</f>
        <v>0</v>
      </c>
      <c r="AA190" s="190">
        <f t="shared" si="130"/>
        <v>695750</v>
      </c>
      <c r="AB190" s="190">
        <f>AB191+AB199</f>
        <v>46800</v>
      </c>
      <c r="AC190" s="190">
        <f>AC191+AC199</f>
        <v>40000</v>
      </c>
      <c r="AD190" s="190">
        <f>AD191+AD199</f>
        <v>0</v>
      </c>
      <c r="AE190" s="190">
        <f t="shared" si="125"/>
        <v>86800</v>
      </c>
      <c r="AF190" s="190">
        <f>AF191+AF199</f>
        <v>695750</v>
      </c>
      <c r="AG190" s="190">
        <f>AG191+AG199</f>
        <v>0</v>
      </c>
      <c r="AH190" s="190">
        <f>AH191+AH199</f>
        <v>0</v>
      </c>
      <c r="AI190" s="190">
        <f t="shared" si="126"/>
        <v>695750</v>
      </c>
      <c r="AJ190" s="190">
        <f>AJ191+AJ199</f>
        <v>0</v>
      </c>
      <c r="AK190" s="190">
        <f>AK191+AK199</f>
        <v>0</v>
      </c>
      <c r="AL190" s="190">
        <f>AL191+AL199</f>
        <v>0</v>
      </c>
      <c r="AM190" s="190">
        <f t="shared" si="127"/>
        <v>0</v>
      </c>
      <c r="AN190" s="190">
        <f>AN191+AN199</f>
        <v>0</v>
      </c>
      <c r="AO190" s="190">
        <f>AO191+AO199</f>
        <v>0</v>
      </c>
      <c r="AP190" s="190">
        <f>AP191+AP199</f>
        <v>0</v>
      </c>
      <c r="AQ190" s="190">
        <f t="shared" si="128"/>
        <v>0</v>
      </c>
      <c r="AR190" s="190">
        <f t="shared" si="129"/>
        <v>782550</v>
      </c>
    </row>
    <row r="191" spans="2:44" x14ac:dyDescent="0.25">
      <c r="B191" s="188" t="s">
        <v>299</v>
      </c>
      <c r="C191" s="189" t="s">
        <v>179</v>
      </c>
      <c r="D191" s="190">
        <f>SUM(D192:D198)</f>
        <v>40000</v>
      </c>
      <c r="E191" s="190">
        <f>SUM(E192:E198)</f>
        <v>0</v>
      </c>
      <c r="F191" s="190">
        <f t="shared" si="122"/>
        <v>40000</v>
      </c>
      <c r="G191" s="190">
        <f>SUM(G192:G198)</f>
        <v>0</v>
      </c>
      <c r="H191" s="190">
        <f t="shared" si="123"/>
        <v>40000</v>
      </c>
      <c r="I191" s="190">
        <f>SUM(I192:I198)</f>
        <v>0</v>
      </c>
      <c r="J191" s="190">
        <f t="shared" si="124"/>
        <v>40000</v>
      </c>
      <c r="K191" s="190">
        <f t="shared" ref="K191:AD191" si="131">SUM(K192:K198)</f>
        <v>0</v>
      </c>
      <c r="L191" s="190">
        <f t="shared" si="131"/>
        <v>0</v>
      </c>
      <c r="M191" s="190">
        <f t="shared" si="131"/>
        <v>0</v>
      </c>
      <c r="N191" s="190">
        <f t="shared" si="131"/>
        <v>0</v>
      </c>
      <c r="O191" s="190">
        <f t="shared" si="131"/>
        <v>0</v>
      </c>
      <c r="P191" s="190">
        <f>SUM(P192:P198)</f>
        <v>0</v>
      </c>
      <c r="Q191" s="190">
        <f>SUM(Q192:Q198)</f>
        <v>0</v>
      </c>
      <c r="R191" s="190">
        <f t="shared" si="131"/>
        <v>0</v>
      </c>
      <c r="S191" s="190">
        <f t="shared" si="131"/>
        <v>0</v>
      </c>
      <c r="T191" s="190">
        <f>SUM(T192:T198)</f>
        <v>0</v>
      </c>
      <c r="U191" s="190">
        <f t="shared" si="131"/>
        <v>0</v>
      </c>
      <c r="V191" s="190">
        <f t="shared" si="131"/>
        <v>0</v>
      </c>
      <c r="W191" s="190">
        <f>SUM(W192:W198)</f>
        <v>0</v>
      </c>
      <c r="X191" s="190">
        <f t="shared" si="131"/>
        <v>40000</v>
      </c>
      <c r="Y191" s="190">
        <f>SUM(Y192:Y198)</f>
        <v>0</v>
      </c>
      <c r="Z191" s="190">
        <f>SUM(Z192:Z198)</f>
        <v>0</v>
      </c>
      <c r="AA191" s="190">
        <f t="shared" si="131"/>
        <v>0</v>
      </c>
      <c r="AB191" s="190">
        <f t="shared" si="131"/>
        <v>0</v>
      </c>
      <c r="AC191" s="190">
        <f t="shared" si="131"/>
        <v>40000</v>
      </c>
      <c r="AD191" s="190">
        <f t="shared" si="131"/>
        <v>0</v>
      </c>
      <c r="AE191" s="190">
        <f t="shared" si="125"/>
        <v>40000</v>
      </c>
      <c r="AF191" s="190">
        <f>SUM(AF192:AF198)</f>
        <v>0</v>
      </c>
      <c r="AG191" s="190">
        <f>SUM(AG192:AG198)</f>
        <v>0</v>
      </c>
      <c r="AH191" s="190">
        <f>SUM(AH192:AH198)</f>
        <v>0</v>
      </c>
      <c r="AI191" s="190">
        <f t="shared" si="126"/>
        <v>0</v>
      </c>
      <c r="AJ191" s="190">
        <f>SUM(AJ192:AJ198)</f>
        <v>0</v>
      </c>
      <c r="AK191" s="190">
        <f>SUM(AK192:AK198)</f>
        <v>0</v>
      </c>
      <c r="AL191" s="190">
        <f>SUM(AL192:AL198)</f>
        <v>0</v>
      </c>
      <c r="AM191" s="190">
        <f t="shared" si="127"/>
        <v>0</v>
      </c>
      <c r="AN191" s="190">
        <f>SUM(AN192:AN198)</f>
        <v>0</v>
      </c>
      <c r="AO191" s="190">
        <f>SUM(AO192:AO198)</f>
        <v>0</v>
      </c>
      <c r="AP191" s="190">
        <f>SUM(AP192:AP198)</f>
        <v>0</v>
      </c>
      <c r="AQ191" s="190">
        <f t="shared" si="128"/>
        <v>0</v>
      </c>
      <c r="AR191" s="190">
        <f t="shared" si="129"/>
        <v>40000</v>
      </c>
    </row>
    <row r="192" spans="2:44" x14ac:dyDescent="0.25">
      <c r="B192" s="179" t="s">
        <v>305</v>
      </c>
      <c r="C192" s="180" t="s">
        <v>185</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si="122"/>
        <v>0</v>
      </c>
      <c r="G192" s="181"/>
      <c r="H192" s="181">
        <f t="shared" si="123"/>
        <v>0</v>
      </c>
      <c r="I192" s="181"/>
      <c r="J192" s="181">
        <f t="shared" si="124"/>
        <v>0</v>
      </c>
      <c r="K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1">
        <f t="shared" si="125"/>
        <v>0</v>
      </c>
      <c r="AF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1">
        <f t="shared" si="126"/>
        <v>0</v>
      </c>
      <c r="AJ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1">
        <f t="shared" si="127"/>
        <v>0</v>
      </c>
      <c r="AN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1">
        <f t="shared" si="128"/>
        <v>0</v>
      </c>
      <c r="AR192" s="181">
        <f t="shared" si="129"/>
        <v>0</v>
      </c>
    </row>
    <row r="193" spans="2:44" x14ac:dyDescent="0.25">
      <c r="B193" s="179" t="s">
        <v>748</v>
      </c>
      <c r="C193" s="180" t="s">
        <v>749</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1">
        <f t="shared" si="122"/>
        <v>0</v>
      </c>
      <c r="G193" s="181"/>
      <c r="H193" s="181">
        <f t="shared" si="123"/>
        <v>0</v>
      </c>
      <c r="I193" s="181"/>
      <c r="J193" s="181">
        <f t="shared" si="124"/>
        <v>0</v>
      </c>
      <c r="K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1">
        <f t="shared" si="125"/>
        <v>0</v>
      </c>
      <c r="AF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1">
        <f t="shared" si="126"/>
        <v>0</v>
      </c>
      <c r="AJ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1">
        <f t="shared" si="127"/>
        <v>0</v>
      </c>
      <c r="AN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1">
        <f t="shared" si="128"/>
        <v>0</v>
      </c>
      <c r="AR193" s="181">
        <f t="shared" si="129"/>
        <v>0</v>
      </c>
    </row>
    <row r="194" spans="2:44" x14ac:dyDescent="0.25">
      <c r="B194" s="179" t="s">
        <v>750</v>
      </c>
      <c r="C194" s="180" t="s">
        <v>751</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122"/>
        <v>0</v>
      </c>
      <c r="G194" s="181"/>
      <c r="H194" s="181">
        <f t="shared" si="123"/>
        <v>0</v>
      </c>
      <c r="I194" s="181"/>
      <c r="J194" s="181">
        <f t="shared" si="124"/>
        <v>0</v>
      </c>
      <c r="K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1">
        <f t="shared" si="125"/>
        <v>0</v>
      </c>
      <c r="AF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1">
        <f t="shared" si="126"/>
        <v>0</v>
      </c>
      <c r="AJ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1">
        <f t="shared" si="127"/>
        <v>0</v>
      </c>
      <c r="AN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1">
        <f t="shared" si="128"/>
        <v>0</v>
      </c>
      <c r="AR194" s="181">
        <f t="shared" si="129"/>
        <v>0</v>
      </c>
    </row>
    <row r="195" spans="2:44" x14ac:dyDescent="0.25">
      <c r="B195" s="179" t="s">
        <v>752</v>
      </c>
      <c r="C195" s="180" t="s">
        <v>753</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 t="shared" si="122"/>
        <v>0</v>
      </c>
      <c r="G195" s="181"/>
      <c r="H195" s="181">
        <f t="shared" si="123"/>
        <v>0</v>
      </c>
      <c r="I195" s="181"/>
      <c r="J195" s="181">
        <f t="shared" si="124"/>
        <v>0</v>
      </c>
      <c r="K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1">
        <f t="shared" si="125"/>
        <v>0</v>
      </c>
      <c r="AF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1">
        <f t="shared" si="126"/>
        <v>0</v>
      </c>
      <c r="AJ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1">
        <f t="shared" si="127"/>
        <v>0</v>
      </c>
      <c r="AN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1">
        <f t="shared" si="128"/>
        <v>0</v>
      </c>
      <c r="AR195" s="181">
        <f t="shared" si="129"/>
        <v>0</v>
      </c>
    </row>
    <row r="196" spans="2:44" x14ac:dyDescent="0.25">
      <c r="B196" s="179" t="s">
        <v>754</v>
      </c>
      <c r="C196" s="180" t="s">
        <v>755</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1">
        <f t="shared" si="122"/>
        <v>40000</v>
      </c>
      <c r="G196" s="181"/>
      <c r="H196" s="181">
        <f t="shared" si="123"/>
        <v>40000</v>
      </c>
      <c r="I196" s="181"/>
      <c r="J196" s="181">
        <f t="shared" si="124"/>
        <v>40000</v>
      </c>
      <c r="K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v>
      </c>
      <c r="Y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v>
      </c>
      <c r="AD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1">
        <f t="shared" si="125"/>
        <v>40000</v>
      </c>
      <c r="AF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1">
        <f t="shared" si="126"/>
        <v>0</v>
      </c>
      <c r="AJ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1">
        <f t="shared" si="127"/>
        <v>0</v>
      </c>
      <c r="AN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1">
        <f t="shared" si="128"/>
        <v>0</v>
      </c>
      <c r="AR196" s="181">
        <f t="shared" si="129"/>
        <v>40000</v>
      </c>
    </row>
    <row r="197" spans="2:44" x14ac:dyDescent="0.25">
      <c r="B197" s="179" t="s">
        <v>756</v>
      </c>
      <c r="C197" s="180" t="s">
        <v>757</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si="122"/>
        <v>0</v>
      </c>
      <c r="G197" s="181"/>
      <c r="H197" s="181">
        <f t="shared" si="123"/>
        <v>0</v>
      </c>
      <c r="I197" s="181"/>
      <c r="J197" s="181">
        <f t="shared" si="124"/>
        <v>0</v>
      </c>
      <c r="K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1">
        <f t="shared" si="125"/>
        <v>0</v>
      </c>
      <c r="AF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1">
        <f t="shared" si="126"/>
        <v>0</v>
      </c>
      <c r="AJ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1">
        <f t="shared" si="127"/>
        <v>0</v>
      </c>
      <c r="AN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1">
        <f t="shared" si="128"/>
        <v>0</v>
      </c>
      <c r="AR197" s="181">
        <f t="shared" si="129"/>
        <v>0</v>
      </c>
    </row>
    <row r="198" spans="2:44" x14ac:dyDescent="0.25">
      <c r="B198" s="179" t="s">
        <v>758</v>
      </c>
      <c r="C198" s="180" t="s">
        <v>759</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 t="shared" si="122"/>
        <v>0</v>
      </c>
      <c r="G198" s="181"/>
      <c r="H198" s="181">
        <f t="shared" si="123"/>
        <v>0</v>
      </c>
      <c r="I198" s="181"/>
      <c r="J198" s="181">
        <f t="shared" si="124"/>
        <v>0</v>
      </c>
      <c r="K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1">
        <f t="shared" si="125"/>
        <v>0</v>
      </c>
      <c r="AF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1">
        <f t="shared" si="126"/>
        <v>0</v>
      </c>
      <c r="AJ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1">
        <f t="shared" si="127"/>
        <v>0</v>
      </c>
      <c r="AN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1">
        <f t="shared" si="128"/>
        <v>0</v>
      </c>
      <c r="AR198" s="181">
        <f t="shared" si="129"/>
        <v>0</v>
      </c>
    </row>
    <row r="199" spans="2:44" x14ac:dyDescent="0.25">
      <c r="B199" s="188" t="s">
        <v>300</v>
      </c>
      <c r="C199" s="189" t="s">
        <v>180</v>
      </c>
      <c r="D199" s="190">
        <f>SUM(D200:D206)</f>
        <v>742550</v>
      </c>
      <c r="E199" s="190">
        <f>SUM(E200:E206)</f>
        <v>0</v>
      </c>
      <c r="F199" s="190">
        <f t="shared" si="122"/>
        <v>742550</v>
      </c>
      <c r="G199" s="190">
        <f>SUM(G200:G206)</f>
        <v>0</v>
      </c>
      <c r="H199" s="190">
        <f t="shared" si="123"/>
        <v>742550</v>
      </c>
      <c r="I199" s="190">
        <f>SUM(I200:I206)</f>
        <v>0</v>
      </c>
      <c r="J199" s="190">
        <f t="shared" si="124"/>
        <v>742550</v>
      </c>
      <c r="K199" s="190">
        <f t="shared" ref="K199:AP199" si="132">SUM(K200:K206)</f>
        <v>0</v>
      </c>
      <c r="L199" s="190">
        <f t="shared" si="132"/>
        <v>0</v>
      </c>
      <c r="M199" s="190">
        <f t="shared" si="132"/>
        <v>0</v>
      </c>
      <c r="N199" s="190">
        <f t="shared" si="132"/>
        <v>0</v>
      </c>
      <c r="O199" s="190">
        <f t="shared" si="132"/>
        <v>0</v>
      </c>
      <c r="P199" s="190">
        <f>SUM(P200:P206)</f>
        <v>0</v>
      </c>
      <c r="Q199" s="190">
        <f>SUM(Q200:Q206)</f>
        <v>0</v>
      </c>
      <c r="R199" s="190">
        <f t="shared" si="132"/>
        <v>0</v>
      </c>
      <c r="S199" s="190">
        <f t="shared" si="132"/>
        <v>0</v>
      </c>
      <c r="T199" s="190">
        <f>SUM(T200:T206)</f>
        <v>0</v>
      </c>
      <c r="U199" s="190">
        <f t="shared" si="132"/>
        <v>0</v>
      </c>
      <c r="V199" s="190">
        <f t="shared" si="132"/>
        <v>0</v>
      </c>
      <c r="W199" s="190">
        <f>SUM(W200:W206)</f>
        <v>0</v>
      </c>
      <c r="X199" s="190">
        <f t="shared" si="132"/>
        <v>46800</v>
      </c>
      <c r="Y199" s="190">
        <f>SUM(Y200:Y206)</f>
        <v>0</v>
      </c>
      <c r="Z199" s="190">
        <f>SUM(Z200:Z206)</f>
        <v>0</v>
      </c>
      <c r="AA199" s="190">
        <f t="shared" si="132"/>
        <v>695750</v>
      </c>
      <c r="AB199" s="190">
        <f t="shared" si="132"/>
        <v>46800</v>
      </c>
      <c r="AC199" s="190">
        <f t="shared" si="132"/>
        <v>0</v>
      </c>
      <c r="AD199" s="190">
        <f t="shared" si="132"/>
        <v>0</v>
      </c>
      <c r="AE199" s="190">
        <f t="shared" si="125"/>
        <v>46800</v>
      </c>
      <c r="AF199" s="190">
        <f t="shared" si="132"/>
        <v>695750</v>
      </c>
      <c r="AG199" s="190">
        <f t="shared" si="132"/>
        <v>0</v>
      </c>
      <c r="AH199" s="190">
        <f t="shared" si="132"/>
        <v>0</v>
      </c>
      <c r="AI199" s="190">
        <f t="shared" si="126"/>
        <v>695750</v>
      </c>
      <c r="AJ199" s="190">
        <f t="shared" si="132"/>
        <v>0</v>
      </c>
      <c r="AK199" s="190">
        <f t="shared" si="132"/>
        <v>0</v>
      </c>
      <c r="AL199" s="190">
        <f t="shared" si="132"/>
        <v>0</v>
      </c>
      <c r="AM199" s="190">
        <f t="shared" si="127"/>
        <v>0</v>
      </c>
      <c r="AN199" s="190">
        <f t="shared" si="132"/>
        <v>0</v>
      </c>
      <c r="AO199" s="190">
        <f t="shared" si="132"/>
        <v>0</v>
      </c>
      <c r="AP199" s="190">
        <f t="shared" si="132"/>
        <v>0</v>
      </c>
      <c r="AQ199" s="190">
        <f t="shared" si="128"/>
        <v>0</v>
      </c>
      <c r="AR199" s="190">
        <f t="shared" si="129"/>
        <v>742550</v>
      </c>
    </row>
    <row r="200" spans="2:44" x14ac:dyDescent="0.25">
      <c r="B200" s="179" t="s">
        <v>306</v>
      </c>
      <c r="C200" s="180" t="s">
        <v>186</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61250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 t="shared" si="122"/>
        <v>61250</v>
      </c>
      <c r="G200" s="181"/>
      <c r="H200" s="181">
        <f t="shared" ref="H200:H206" si="133">F200-G200</f>
        <v>61250</v>
      </c>
      <c r="I200" s="181"/>
      <c r="J200" s="181">
        <f t="shared" ref="J200:J206" si="134">F200-I200</f>
        <v>61250</v>
      </c>
      <c r="K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61250</v>
      </c>
      <c r="AB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1">
        <f t="shared" ref="AE200:AE206" si="135">AB200+AC200+AD200</f>
        <v>0</v>
      </c>
      <c r="AF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61250</v>
      </c>
      <c r="AG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1">
        <f t="shared" ref="AI200:AI206" si="136">AF200+AG200+AH200</f>
        <v>61250</v>
      </c>
      <c r="AJ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1">
        <f t="shared" ref="AM200:AM206" si="137">AJ200+AK200+AL200</f>
        <v>0</v>
      </c>
      <c r="AN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1">
        <f t="shared" ref="AQ200:AQ206" si="138">AN200+AO200+AP200</f>
        <v>0</v>
      </c>
      <c r="AR200" s="181">
        <f t="shared" ref="AR200:AR206" si="139">AE200+AI200+AM200+AQ200</f>
        <v>61250</v>
      </c>
    </row>
    <row r="201" spans="2:44" x14ac:dyDescent="0.25">
      <c r="B201" s="179" t="s">
        <v>760</v>
      </c>
      <c r="C201" s="180" t="s">
        <v>761</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634500</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1">
        <f t="shared" si="122"/>
        <v>634500</v>
      </c>
      <c r="G201" s="181"/>
      <c r="H201" s="181">
        <f t="shared" si="133"/>
        <v>634500</v>
      </c>
      <c r="I201" s="181"/>
      <c r="J201" s="181">
        <f t="shared" si="134"/>
        <v>634500</v>
      </c>
      <c r="K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634500</v>
      </c>
      <c r="AB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1">
        <f t="shared" si="135"/>
        <v>0</v>
      </c>
      <c r="AF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634500</v>
      </c>
      <c r="AG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1">
        <f t="shared" si="136"/>
        <v>634500</v>
      </c>
      <c r="AJ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1">
        <f t="shared" si="137"/>
        <v>0</v>
      </c>
      <c r="AN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1">
        <f t="shared" si="138"/>
        <v>0</v>
      </c>
      <c r="AR201" s="181">
        <f t="shared" si="139"/>
        <v>634500</v>
      </c>
    </row>
    <row r="202" spans="2:44" x14ac:dyDescent="0.25">
      <c r="B202" s="179" t="s">
        <v>762</v>
      </c>
      <c r="C202" s="180" t="s">
        <v>761</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si="122"/>
        <v>0</v>
      </c>
      <c r="G202" s="181"/>
      <c r="H202" s="181">
        <f>F202-G202</f>
        <v>0</v>
      </c>
      <c r="I202" s="181"/>
      <c r="J202" s="181">
        <f>F202-I202</f>
        <v>0</v>
      </c>
      <c r="K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1">
        <f>AB202+AC202+AD202</f>
        <v>0</v>
      </c>
      <c r="AF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1">
        <f>AF202+AG202+AH202</f>
        <v>0</v>
      </c>
      <c r="AJ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1">
        <f>AJ202+AK202+AL202</f>
        <v>0</v>
      </c>
      <c r="AN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1">
        <f>AN202+AO202+AP202</f>
        <v>0</v>
      </c>
      <c r="AR202" s="181">
        <f>AE202+AI202+AM202+AQ202</f>
        <v>0</v>
      </c>
    </row>
    <row r="203" spans="2:44" x14ac:dyDescent="0.25">
      <c r="B203" s="179" t="s">
        <v>763</v>
      </c>
      <c r="C203" s="180" t="s">
        <v>764</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122"/>
        <v>0</v>
      </c>
      <c r="G203" s="181"/>
      <c r="H203" s="181">
        <f>F203-G203</f>
        <v>0</v>
      </c>
      <c r="I203" s="181"/>
      <c r="J203" s="181">
        <f>F203-I203</f>
        <v>0</v>
      </c>
      <c r="K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1">
        <f>AB203+AC203+AD203</f>
        <v>0</v>
      </c>
      <c r="AF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1">
        <f>AF203+AG203+AH203</f>
        <v>0</v>
      </c>
      <c r="AJ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1">
        <f>AJ203+AK203+AL203</f>
        <v>0</v>
      </c>
      <c r="AN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1">
        <f>AN203+AO203+AP203</f>
        <v>0</v>
      </c>
      <c r="AR203" s="181">
        <f>AE203+AI203+AM203+AQ203</f>
        <v>0</v>
      </c>
    </row>
    <row r="204" spans="2:44" x14ac:dyDescent="0.25">
      <c r="B204" s="179" t="s">
        <v>307</v>
      </c>
      <c r="C204" s="180" t="s">
        <v>765</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46800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1">
        <f t="shared" si="122"/>
        <v>46800</v>
      </c>
      <c r="G204" s="181"/>
      <c r="H204" s="181">
        <f>F204-G204</f>
        <v>46800</v>
      </c>
      <c r="I204" s="181"/>
      <c r="J204" s="181">
        <f>F204-I204</f>
        <v>46800</v>
      </c>
      <c r="K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46800</v>
      </c>
      <c r="Y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46800</v>
      </c>
      <c r="AC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1">
        <f>AB204+AC204+AD204</f>
        <v>46800</v>
      </c>
      <c r="AF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1">
        <f>AF204+AG204+AH204</f>
        <v>0</v>
      </c>
      <c r="AJ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1">
        <f>AJ204+AK204+AL204</f>
        <v>0</v>
      </c>
      <c r="AN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1">
        <f>AN204+AO204+AP204</f>
        <v>0</v>
      </c>
      <c r="AR204" s="181">
        <f>AE204+AI204+AM204+AQ204</f>
        <v>46800</v>
      </c>
    </row>
    <row r="205" spans="2:44" x14ac:dyDescent="0.25">
      <c r="B205" s="179" t="s">
        <v>766</v>
      </c>
      <c r="C205" s="180" t="s">
        <v>765</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si="122"/>
        <v>0</v>
      </c>
      <c r="G205" s="181"/>
      <c r="H205" s="181">
        <f>F205-G205</f>
        <v>0</v>
      </c>
      <c r="I205" s="181"/>
      <c r="J205" s="181">
        <f>F205-I205</f>
        <v>0</v>
      </c>
      <c r="K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1">
        <f>AB205+AC205+AD205</f>
        <v>0</v>
      </c>
      <c r="AF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1">
        <f>AF205+AG205+AH205</f>
        <v>0</v>
      </c>
      <c r="AJ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1">
        <f>AJ205+AK205+AL205</f>
        <v>0</v>
      </c>
      <c r="AN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1">
        <f>AN205+AO205+AP205</f>
        <v>0</v>
      </c>
      <c r="AR205" s="181">
        <f>AE205+AI205+AM205+AQ205</f>
        <v>0</v>
      </c>
    </row>
    <row r="206" spans="2:44" x14ac:dyDescent="0.25">
      <c r="B206" s="179" t="s">
        <v>767</v>
      </c>
      <c r="C206" s="180" t="s">
        <v>768</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1">
        <f t="shared" si="122"/>
        <v>0</v>
      </c>
      <c r="G206" s="181"/>
      <c r="H206" s="181">
        <f t="shared" si="133"/>
        <v>0</v>
      </c>
      <c r="I206" s="181"/>
      <c r="J206" s="181">
        <f t="shared" si="134"/>
        <v>0</v>
      </c>
      <c r="K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1">
        <f t="shared" si="135"/>
        <v>0</v>
      </c>
      <c r="AF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1">
        <f t="shared" si="136"/>
        <v>0</v>
      </c>
      <c r="AJ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1">
        <f t="shared" si="137"/>
        <v>0</v>
      </c>
      <c r="AN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1">
        <f t="shared" si="138"/>
        <v>0</v>
      </c>
      <c r="AR206" s="181">
        <f t="shared" si="139"/>
        <v>0</v>
      </c>
    </row>
    <row r="207" spans="2:44" x14ac:dyDescent="0.25">
      <c r="B207" s="188" t="s">
        <v>301</v>
      </c>
      <c r="C207" s="189" t="s">
        <v>181</v>
      </c>
      <c r="D207" s="190">
        <f>SUM(D208:D213)</f>
        <v>0</v>
      </c>
      <c r="E207" s="190">
        <f>SUM(E208:E213)</f>
        <v>0</v>
      </c>
      <c r="F207" s="190">
        <f t="shared" si="122"/>
        <v>0</v>
      </c>
      <c r="G207" s="190">
        <f>SUM(G208:G213)</f>
        <v>0</v>
      </c>
      <c r="H207" s="190">
        <f t="shared" ref="H207:H244" si="140">F207-G207</f>
        <v>0</v>
      </c>
      <c r="I207" s="190">
        <f>SUM(I208:I213)</f>
        <v>0</v>
      </c>
      <c r="J207" s="190">
        <f t="shared" ref="J207:J244" si="141">F207-I207</f>
        <v>0</v>
      </c>
      <c r="K207" s="190">
        <f t="shared" ref="K207:AD207" si="142">SUM(K208:K213)</f>
        <v>0</v>
      </c>
      <c r="L207" s="190">
        <f t="shared" si="142"/>
        <v>0</v>
      </c>
      <c r="M207" s="190">
        <f t="shared" si="142"/>
        <v>0</v>
      </c>
      <c r="N207" s="190">
        <f t="shared" si="142"/>
        <v>0</v>
      </c>
      <c r="O207" s="190">
        <f t="shared" si="142"/>
        <v>0</v>
      </c>
      <c r="P207" s="190">
        <f>SUM(P208:P213)</f>
        <v>0</v>
      </c>
      <c r="Q207" s="190">
        <f>SUM(Q208:Q213)</f>
        <v>0</v>
      </c>
      <c r="R207" s="190">
        <f t="shared" si="142"/>
        <v>0</v>
      </c>
      <c r="S207" s="190">
        <f t="shared" si="142"/>
        <v>0</v>
      </c>
      <c r="T207" s="190">
        <f>SUM(T208:T213)</f>
        <v>0</v>
      </c>
      <c r="U207" s="190">
        <f t="shared" si="142"/>
        <v>0</v>
      </c>
      <c r="V207" s="190">
        <f t="shared" si="142"/>
        <v>0</v>
      </c>
      <c r="W207" s="190">
        <f>SUM(W208:W213)</f>
        <v>0</v>
      </c>
      <c r="X207" s="190">
        <f t="shared" si="142"/>
        <v>0</v>
      </c>
      <c r="Y207" s="190">
        <f>SUM(Y208:Y213)</f>
        <v>0</v>
      </c>
      <c r="Z207" s="190">
        <f>SUM(Z208:Z213)</f>
        <v>0</v>
      </c>
      <c r="AA207" s="190">
        <f t="shared" si="142"/>
        <v>0</v>
      </c>
      <c r="AB207" s="190">
        <f t="shared" si="142"/>
        <v>0</v>
      </c>
      <c r="AC207" s="190">
        <f t="shared" si="142"/>
        <v>0</v>
      </c>
      <c r="AD207" s="190">
        <f t="shared" si="142"/>
        <v>0</v>
      </c>
      <c r="AE207" s="190">
        <f t="shared" ref="AE207:AE244" si="143">AB207+AC207+AD207</f>
        <v>0</v>
      </c>
      <c r="AF207" s="190">
        <f>SUM(AF208:AF213)</f>
        <v>0</v>
      </c>
      <c r="AG207" s="190">
        <f>SUM(AG208:AG213)</f>
        <v>0</v>
      </c>
      <c r="AH207" s="190">
        <f>SUM(AH208:AH213)</f>
        <v>0</v>
      </c>
      <c r="AI207" s="190">
        <f t="shared" ref="AI207:AI244" si="144">AF207+AG207+AH207</f>
        <v>0</v>
      </c>
      <c r="AJ207" s="190">
        <f>SUM(AJ208:AJ213)</f>
        <v>0</v>
      </c>
      <c r="AK207" s="190">
        <f>SUM(AK208:AK213)</f>
        <v>0</v>
      </c>
      <c r="AL207" s="190">
        <f>SUM(AL208:AL213)</f>
        <v>0</v>
      </c>
      <c r="AM207" s="190">
        <f t="shared" ref="AM207:AM244" si="145">AJ207+AK207+AL207</f>
        <v>0</v>
      </c>
      <c r="AN207" s="190">
        <f>SUM(AN208:AN213)</f>
        <v>0</v>
      </c>
      <c r="AO207" s="190">
        <f>SUM(AO208:AO213)</f>
        <v>0</v>
      </c>
      <c r="AP207" s="190">
        <f>SUM(AP208:AP213)</f>
        <v>0</v>
      </c>
      <c r="AQ207" s="190">
        <f t="shared" ref="AQ207:AQ244" si="146">AN207+AO207+AP207</f>
        <v>0</v>
      </c>
      <c r="AR207" s="190">
        <f t="shared" ref="AR207:AR244" si="147">AE207+AI207+AM207+AQ207</f>
        <v>0</v>
      </c>
    </row>
    <row r="208" spans="2:44" x14ac:dyDescent="0.25">
      <c r="B208" s="179" t="s">
        <v>302</v>
      </c>
      <c r="C208" s="180" t="s">
        <v>182</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122"/>
        <v>0</v>
      </c>
      <c r="G208" s="181"/>
      <c r="H208" s="181">
        <f t="shared" si="140"/>
        <v>0</v>
      </c>
      <c r="I208" s="181"/>
      <c r="J208" s="181">
        <f t="shared" si="141"/>
        <v>0</v>
      </c>
      <c r="K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1">
        <f t="shared" si="143"/>
        <v>0</v>
      </c>
      <c r="AF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1">
        <f t="shared" si="144"/>
        <v>0</v>
      </c>
      <c r="AJ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1">
        <f t="shared" si="145"/>
        <v>0</v>
      </c>
      <c r="AN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1">
        <f t="shared" si="146"/>
        <v>0</v>
      </c>
      <c r="AR208" s="181">
        <f t="shared" si="147"/>
        <v>0</v>
      </c>
    </row>
    <row r="209" spans="2:44" x14ac:dyDescent="0.25">
      <c r="B209" s="179" t="s">
        <v>769</v>
      </c>
      <c r="C209" s="180" t="s">
        <v>770</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si="122"/>
        <v>0</v>
      </c>
      <c r="G209" s="181"/>
      <c r="H209" s="181">
        <f t="shared" si="140"/>
        <v>0</v>
      </c>
      <c r="I209" s="181"/>
      <c r="J209" s="181">
        <f t="shared" si="141"/>
        <v>0</v>
      </c>
      <c r="K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1">
        <f t="shared" si="143"/>
        <v>0</v>
      </c>
      <c r="AF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1">
        <f t="shared" si="144"/>
        <v>0</v>
      </c>
      <c r="AJ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1">
        <f t="shared" si="145"/>
        <v>0</v>
      </c>
      <c r="AN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1">
        <f t="shared" si="146"/>
        <v>0</v>
      </c>
      <c r="AR209" s="181">
        <f t="shared" si="147"/>
        <v>0</v>
      </c>
    </row>
    <row r="210" spans="2:44" x14ac:dyDescent="0.25">
      <c r="B210" s="179" t="s">
        <v>771</v>
      </c>
      <c r="C210" s="180" t="s">
        <v>772</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122"/>
        <v>0</v>
      </c>
      <c r="G210" s="181"/>
      <c r="H210" s="181">
        <f t="shared" si="140"/>
        <v>0</v>
      </c>
      <c r="I210" s="181"/>
      <c r="J210" s="181">
        <f t="shared" si="141"/>
        <v>0</v>
      </c>
      <c r="K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1">
        <f t="shared" si="143"/>
        <v>0</v>
      </c>
      <c r="AF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1">
        <f t="shared" si="144"/>
        <v>0</v>
      </c>
      <c r="AJ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1">
        <f t="shared" si="145"/>
        <v>0</v>
      </c>
      <c r="AN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1">
        <f t="shared" si="146"/>
        <v>0</v>
      </c>
      <c r="AR210" s="181">
        <f t="shared" si="147"/>
        <v>0</v>
      </c>
    </row>
    <row r="211" spans="2:44" x14ac:dyDescent="0.25">
      <c r="B211" s="179" t="s">
        <v>773</v>
      </c>
      <c r="C211" s="180" t="s">
        <v>774</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si="122"/>
        <v>0</v>
      </c>
      <c r="G211" s="181"/>
      <c r="H211" s="181">
        <f t="shared" si="140"/>
        <v>0</v>
      </c>
      <c r="I211" s="181"/>
      <c r="J211" s="181">
        <f t="shared" si="141"/>
        <v>0</v>
      </c>
      <c r="K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1">
        <f t="shared" si="143"/>
        <v>0</v>
      </c>
      <c r="AF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1">
        <f t="shared" si="144"/>
        <v>0</v>
      </c>
      <c r="AJ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1">
        <f t="shared" si="145"/>
        <v>0</v>
      </c>
      <c r="AN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1">
        <f t="shared" si="146"/>
        <v>0</v>
      </c>
      <c r="AR211" s="181">
        <f t="shared" si="147"/>
        <v>0</v>
      </c>
    </row>
    <row r="212" spans="2:44" x14ac:dyDescent="0.25">
      <c r="B212" s="179" t="s">
        <v>775</v>
      </c>
      <c r="C212" s="180" t="s">
        <v>776</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si="122"/>
        <v>0</v>
      </c>
      <c r="G212" s="181"/>
      <c r="H212" s="181">
        <f t="shared" si="140"/>
        <v>0</v>
      </c>
      <c r="I212" s="181"/>
      <c r="J212" s="181">
        <f t="shared" si="141"/>
        <v>0</v>
      </c>
      <c r="K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1">
        <f t="shared" si="143"/>
        <v>0</v>
      </c>
      <c r="AF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1">
        <f t="shared" si="144"/>
        <v>0</v>
      </c>
      <c r="AJ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1">
        <f t="shared" si="145"/>
        <v>0</v>
      </c>
      <c r="AN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1">
        <f t="shared" si="146"/>
        <v>0</v>
      </c>
      <c r="AR212" s="181">
        <f t="shared" si="147"/>
        <v>0</v>
      </c>
    </row>
    <row r="213" spans="2:44" x14ac:dyDescent="0.25">
      <c r="B213" s="179" t="s">
        <v>777</v>
      </c>
      <c r="C213" s="180" t="s">
        <v>778</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122"/>
        <v>0</v>
      </c>
      <c r="G213" s="181"/>
      <c r="H213" s="181">
        <f t="shared" si="140"/>
        <v>0</v>
      </c>
      <c r="I213" s="181"/>
      <c r="J213" s="181">
        <f t="shared" si="141"/>
        <v>0</v>
      </c>
      <c r="K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1">
        <f t="shared" si="143"/>
        <v>0</v>
      </c>
      <c r="AF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1">
        <f t="shared" si="144"/>
        <v>0</v>
      </c>
      <c r="AJ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1">
        <f t="shared" si="145"/>
        <v>0</v>
      </c>
      <c r="AN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1">
        <f t="shared" si="146"/>
        <v>0</v>
      </c>
      <c r="AR213" s="181">
        <f t="shared" si="147"/>
        <v>0</v>
      </c>
    </row>
    <row r="214" spans="2:44" x14ac:dyDescent="0.25">
      <c r="B214" s="188" t="s">
        <v>303</v>
      </c>
      <c r="C214" s="189" t="s">
        <v>183</v>
      </c>
      <c r="D214" s="190">
        <f>SUM(D215:D221)</f>
        <v>0</v>
      </c>
      <c r="E214" s="190">
        <f>SUM(E215:E221)</f>
        <v>0</v>
      </c>
      <c r="F214" s="190">
        <f t="shared" si="122"/>
        <v>0</v>
      </c>
      <c r="G214" s="190">
        <f>SUM(G215:G221)</f>
        <v>0</v>
      </c>
      <c r="H214" s="190">
        <f t="shared" si="140"/>
        <v>0</v>
      </c>
      <c r="I214" s="190">
        <f>SUM(I215:I221)</f>
        <v>0</v>
      </c>
      <c r="J214" s="190">
        <f t="shared" si="141"/>
        <v>0</v>
      </c>
      <c r="K214" s="190">
        <f t="shared" ref="K214:AD214" si="148">SUM(K215:K221)</f>
        <v>0</v>
      </c>
      <c r="L214" s="190">
        <f t="shared" si="148"/>
        <v>0</v>
      </c>
      <c r="M214" s="190">
        <f t="shared" si="148"/>
        <v>0</v>
      </c>
      <c r="N214" s="190">
        <f t="shared" si="148"/>
        <v>0</v>
      </c>
      <c r="O214" s="190">
        <f t="shared" si="148"/>
        <v>0</v>
      </c>
      <c r="P214" s="190">
        <f>SUM(P215:P221)</f>
        <v>0</v>
      </c>
      <c r="Q214" s="190">
        <f>SUM(Q215:Q221)</f>
        <v>0</v>
      </c>
      <c r="R214" s="190">
        <f t="shared" si="148"/>
        <v>0</v>
      </c>
      <c r="S214" s="190">
        <f t="shared" si="148"/>
        <v>0</v>
      </c>
      <c r="T214" s="190">
        <f>SUM(T215:T221)</f>
        <v>0</v>
      </c>
      <c r="U214" s="190">
        <f t="shared" si="148"/>
        <v>0</v>
      </c>
      <c r="V214" s="190">
        <f t="shared" si="148"/>
        <v>0</v>
      </c>
      <c r="W214" s="190">
        <f>SUM(W215:W221)</f>
        <v>0</v>
      </c>
      <c r="X214" s="190">
        <f t="shared" si="148"/>
        <v>0</v>
      </c>
      <c r="Y214" s="190">
        <f>SUM(Y215:Y221)</f>
        <v>0</v>
      </c>
      <c r="Z214" s="190">
        <f>SUM(Z215:Z221)</f>
        <v>0</v>
      </c>
      <c r="AA214" s="190">
        <f t="shared" si="148"/>
        <v>0</v>
      </c>
      <c r="AB214" s="190">
        <f t="shared" si="148"/>
        <v>0</v>
      </c>
      <c r="AC214" s="190">
        <f t="shared" si="148"/>
        <v>0</v>
      </c>
      <c r="AD214" s="190">
        <f t="shared" si="148"/>
        <v>0</v>
      </c>
      <c r="AE214" s="190">
        <f t="shared" si="143"/>
        <v>0</v>
      </c>
      <c r="AF214" s="190">
        <f>SUM(AF215:AF221)</f>
        <v>0</v>
      </c>
      <c r="AG214" s="190">
        <f>SUM(AG215:AG221)</f>
        <v>0</v>
      </c>
      <c r="AH214" s="190">
        <f>SUM(AH215:AH221)</f>
        <v>0</v>
      </c>
      <c r="AI214" s="190">
        <f t="shared" si="144"/>
        <v>0</v>
      </c>
      <c r="AJ214" s="190">
        <f>SUM(AJ215:AJ221)</f>
        <v>0</v>
      </c>
      <c r="AK214" s="190">
        <f>SUM(AK215:AK221)</f>
        <v>0</v>
      </c>
      <c r="AL214" s="190">
        <f>SUM(AL215:AL221)</f>
        <v>0</v>
      </c>
      <c r="AM214" s="190">
        <f t="shared" si="145"/>
        <v>0</v>
      </c>
      <c r="AN214" s="190">
        <f>SUM(AN215:AN221)</f>
        <v>0</v>
      </c>
      <c r="AO214" s="190">
        <f>SUM(AO215:AO221)</f>
        <v>0</v>
      </c>
      <c r="AP214" s="190">
        <f>SUM(AP215:AP221)</f>
        <v>0</v>
      </c>
      <c r="AQ214" s="190">
        <f t="shared" si="146"/>
        <v>0</v>
      </c>
      <c r="AR214" s="190">
        <f t="shared" si="147"/>
        <v>0</v>
      </c>
    </row>
    <row r="215" spans="2:44" x14ac:dyDescent="0.25">
      <c r="B215" s="179" t="s">
        <v>304</v>
      </c>
      <c r="C215" s="180" t="s">
        <v>184</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si="122"/>
        <v>0</v>
      </c>
      <c r="G215" s="181"/>
      <c r="H215" s="181">
        <f t="shared" si="140"/>
        <v>0</v>
      </c>
      <c r="I215" s="181"/>
      <c r="J215" s="181">
        <f t="shared" si="141"/>
        <v>0</v>
      </c>
      <c r="K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1">
        <f t="shared" si="143"/>
        <v>0</v>
      </c>
      <c r="AF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1">
        <f t="shared" si="144"/>
        <v>0</v>
      </c>
      <c r="AJ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1">
        <f t="shared" si="145"/>
        <v>0</v>
      </c>
      <c r="AN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1">
        <f t="shared" si="146"/>
        <v>0</v>
      </c>
      <c r="AR215" s="181">
        <f t="shared" si="147"/>
        <v>0</v>
      </c>
    </row>
    <row r="216" spans="2:44" x14ac:dyDescent="0.25">
      <c r="B216" s="179" t="s">
        <v>779</v>
      </c>
      <c r="C216" s="180" t="s">
        <v>780</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1">
        <f t="shared" si="122"/>
        <v>0</v>
      </c>
      <c r="G216" s="181"/>
      <c r="H216" s="181">
        <f t="shared" si="140"/>
        <v>0</v>
      </c>
      <c r="I216" s="181"/>
      <c r="J216" s="181">
        <f t="shared" si="141"/>
        <v>0</v>
      </c>
      <c r="K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1">
        <f t="shared" si="143"/>
        <v>0</v>
      </c>
      <c r="AF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1">
        <f t="shared" si="144"/>
        <v>0</v>
      </c>
      <c r="AJ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1">
        <f t="shared" si="145"/>
        <v>0</v>
      </c>
      <c r="AN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1">
        <f t="shared" si="146"/>
        <v>0</v>
      </c>
      <c r="AR216" s="181">
        <f t="shared" si="147"/>
        <v>0</v>
      </c>
    </row>
    <row r="217" spans="2:44" x14ac:dyDescent="0.25">
      <c r="B217" s="179" t="s">
        <v>781</v>
      </c>
      <c r="C217" s="180" t="s">
        <v>782</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122"/>
        <v>0</v>
      </c>
      <c r="G217" s="181"/>
      <c r="H217" s="181">
        <f t="shared" si="140"/>
        <v>0</v>
      </c>
      <c r="I217" s="181"/>
      <c r="J217" s="181">
        <f t="shared" si="141"/>
        <v>0</v>
      </c>
      <c r="K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1">
        <f t="shared" si="143"/>
        <v>0</v>
      </c>
      <c r="AF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1">
        <f t="shared" si="144"/>
        <v>0</v>
      </c>
      <c r="AJ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1">
        <f t="shared" si="145"/>
        <v>0</v>
      </c>
      <c r="AN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1">
        <f t="shared" si="146"/>
        <v>0</v>
      </c>
      <c r="AR217" s="181">
        <f t="shared" si="147"/>
        <v>0</v>
      </c>
    </row>
    <row r="218" spans="2:44" x14ac:dyDescent="0.25">
      <c r="B218" s="179" t="s">
        <v>783</v>
      </c>
      <c r="C218" s="180" t="s">
        <v>784</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ref="F218:F244" si="149">D218+E218</f>
        <v>0</v>
      </c>
      <c r="G218" s="181"/>
      <c r="H218" s="181">
        <f t="shared" si="140"/>
        <v>0</v>
      </c>
      <c r="I218" s="181"/>
      <c r="J218" s="181">
        <f t="shared" si="141"/>
        <v>0</v>
      </c>
      <c r="K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1">
        <f t="shared" si="143"/>
        <v>0</v>
      </c>
      <c r="AF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1">
        <f t="shared" si="144"/>
        <v>0</v>
      </c>
      <c r="AJ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1">
        <f t="shared" si="145"/>
        <v>0</v>
      </c>
      <c r="AN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1">
        <f t="shared" si="146"/>
        <v>0</v>
      </c>
      <c r="AR218" s="181">
        <f t="shared" si="147"/>
        <v>0</v>
      </c>
    </row>
    <row r="219" spans="2:44" x14ac:dyDescent="0.25">
      <c r="B219" s="179" t="s">
        <v>785</v>
      </c>
      <c r="C219" s="180" t="s">
        <v>786</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si="149"/>
        <v>0</v>
      </c>
      <c r="G219" s="181"/>
      <c r="H219" s="181">
        <f t="shared" si="140"/>
        <v>0</v>
      </c>
      <c r="I219" s="181"/>
      <c r="J219" s="181">
        <f t="shared" si="141"/>
        <v>0</v>
      </c>
      <c r="K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1">
        <f t="shared" si="143"/>
        <v>0</v>
      </c>
      <c r="AF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1">
        <f t="shared" si="144"/>
        <v>0</v>
      </c>
      <c r="AJ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1">
        <f t="shared" si="145"/>
        <v>0</v>
      </c>
      <c r="AN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1">
        <f t="shared" si="146"/>
        <v>0</v>
      </c>
      <c r="AR219" s="181">
        <f t="shared" si="147"/>
        <v>0</v>
      </c>
    </row>
    <row r="220" spans="2:44" x14ac:dyDescent="0.25">
      <c r="B220" s="179" t="s">
        <v>787</v>
      </c>
      <c r="C220" s="180" t="s">
        <v>788</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si="149"/>
        <v>0</v>
      </c>
      <c r="G220" s="181"/>
      <c r="H220" s="181">
        <f t="shared" si="140"/>
        <v>0</v>
      </c>
      <c r="I220" s="181"/>
      <c r="J220" s="181">
        <f t="shared" si="141"/>
        <v>0</v>
      </c>
      <c r="K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1">
        <f t="shared" si="143"/>
        <v>0</v>
      </c>
      <c r="AF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1">
        <f t="shared" si="144"/>
        <v>0</v>
      </c>
      <c r="AJ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1">
        <f t="shared" si="145"/>
        <v>0</v>
      </c>
      <c r="AN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1">
        <f t="shared" si="146"/>
        <v>0</v>
      </c>
      <c r="AR220" s="181">
        <f t="shared" si="147"/>
        <v>0</v>
      </c>
    </row>
    <row r="221" spans="2:44" x14ac:dyDescent="0.25">
      <c r="B221" s="179" t="s">
        <v>789</v>
      </c>
      <c r="C221" s="180" t="s">
        <v>790</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149"/>
        <v>0</v>
      </c>
      <c r="G221" s="181"/>
      <c r="H221" s="181">
        <f t="shared" si="140"/>
        <v>0</v>
      </c>
      <c r="I221" s="181"/>
      <c r="J221" s="181">
        <f t="shared" si="141"/>
        <v>0</v>
      </c>
      <c r="K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1">
        <f t="shared" si="143"/>
        <v>0</v>
      </c>
      <c r="AF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1">
        <f t="shared" si="144"/>
        <v>0</v>
      </c>
      <c r="AJ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1">
        <f t="shared" si="145"/>
        <v>0</v>
      </c>
      <c r="AN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1">
        <f t="shared" si="146"/>
        <v>0</v>
      </c>
      <c r="AR221" s="181">
        <f t="shared" si="147"/>
        <v>0</v>
      </c>
    </row>
    <row r="222" spans="2:44" x14ac:dyDescent="0.25">
      <c r="B222" s="176" t="s">
        <v>308</v>
      </c>
      <c r="C222" s="177" t="s">
        <v>187</v>
      </c>
      <c r="D222" s="178">
        <f>D223+D235+D243+D260+D267+D312</f>
        <v>54446</v>
      </c>
      <c r="E222" s="178">
        <f>E223+E235+E243+E260+E267+E312</f>
        <v>0</v>
      </c>
      <c r="F222" s="178">
        <f t="shared" si="149"/>
        <v>54446</v>
      </c>
      <c r="G222" s="178">
        <f>G223+G235+G243+G260+G267+G312</f>
        <v>0</v>
      </c>
      <c r="H222" s="178">
        <f t="shared" si="140"/>
        <v>54446</v>
      </c>
      <c r="I222" s="178">
        <f>I223+I235+I243+I260+I267+I312</f>
        <v>0</v>
      </c>
      <c r="J222" s="178">
        <f t="shared" si="141"/>
        <v>54446</v>
      </c>
      <c r="K222" s="178">
        <f t="shared" ref="K222:AD222" si="150">K223+K235+K243+K260+K267+K312</f>
        <v>0</v>
      </c>
      <c r="L222" s="178">
        <f t="shared" si="150"/>
        <v>0</v>
      </c>
      <c r="M222" s="178">
        <f t="shared" si="150"/>
        <v>3750</v>
      </c>
      <c r="N222" s="178">
        <f t="shared" si="150"/>
        <v>0</v>
      </c>
      <c r="O222" s="178">
        <f t="shared" si="150"/>
        <v>40000</v>
      </c>
      <c r="P222" s="178">
        <f t="shared" si="150"/>
        <v>0</v>
      </c>
      <c r="Q222" s="178">
        <f t="shared" si="150"/>
        <v>0</v>
      </c>
      <c r="R222" s="178">
        <f t="shared" si="150"/>
        <v>0</v>
      </c>
      <c r="S222" s="178">
        <f t="shared" si="150"/>
        <v>0</v>
      </c>
      <c r="T222" s="178">
        <f>T223+T235+T243+T260+T267+T312</f>
        <v>0</v>
      </c>
      <c r="U222" s="178">
        <f t="shared" si="150"/>
        <v>0</v>
      </c>
      <c r="V222" s="178">
        <f t="shared" si="150"/>
        <v>0</v>
      </c>
      <c r="W222" s="178">
        <f t="shared" si="150"/>
        <v>0</v>
      </c>
      <c r="X222" s="178">
        <f t="shared" si="150"/>
        <v>0</v>
      </c>
      <c r="Y222" s="178">
        <f>Y223+Y235+Y243+Y260+Y267+Y312</f>
        <v>0</v>
      </c>
      <c r="Z222" s="178">
        <f>Z223+Z235+Z243+Z260+Z267+Z312</f>
        <v>0</v>
      </c>
      <c r="AA222" s="178">
        <f t="shared" si="150"/>
        <v>10696</v>
      </c>
      <c r="AB222" s="178">
        <f t="shared" si="150"/>
        <v>0</v>
      </c>
      <c r="AC222" s="178">
        <f t="shared" si="150"/>
        <v>0</v>
      </c>
      <c r="AD222" s="178">
        <f t="shared" si="150"/>
        <v>0</v>
      </c>
      <c r="AE222" s="178">
        <f t="shared" si="143"/>
        <v>0</v>
      </c>
      <c r="AF222" s="178">
        <f>AF223+AF235+AF243+AF260+AF267+AF312</f>
        <v>50446</v>
      </c>
      <c r="AG222" s="178">
        <f>AG223+AG235+AG243+AG260+AG267+AG312</f>
        <v>0</v>
      </c>
      <c r="AH222" s="178">
        <f>AH223+AH235+AH243+AH260+AH267+AH312</f>
        <v>2500</v>
      </c>
      <c r="AI222" s="178">
        <f t="shared" si="144"/>
        <v>52946</v>
      </c>
      <c r="AJ222" s="178">
        <f>AJ223+AJ235+AJ243+AJ260+AJ267+AJ312</f>
        <v>1500</v>
      </c>
      <c r="AK222" s="178">
        <f>AK223+AK235+AK243+AK260+AK267+AK312</f>
        <v>0</v>
      </c>
      <c r="AL222" s="178">
        <f>AL223+AL235+AL243+AL260+AL267+AL312</f>
        <v>0</v>
      </c>
      <c r="AM222" s="178">
        <f t="shared" si="145"/>
        <v>1500</v>
      </c>
      <c r="AN222" s="178">
        <f>AN223+AN235+AN243+AN260+AN267+AN312</f>
        <v>0</v>
      </c>
      <c r="AO222" s="178">
        <f>AO223+AO235+AO243+AO260+AO267+AO312</f>
        <v>0</v>
      </c>
      <c r="AP222" s="178">
        <f>AP223+AP235+AP243+AP260+AP267+AP312</f>
        <v>0</v>
      </c>
      <c r="AQ222" s="178">
        <f t="shared" si="146"/>
        <v>0</v>
      </c>
      <c r="AR222" s="178">
        <f t="shared" si="147"/>
        <v>54446</v>
      </c>
    </row>
    <row r="223" spans="2:44" x14ac:dyDescent="0.25">
      <c r="B223" s="188" t="s">
        <v>309</v>
      </c>
      <c r="C223" s="189" t="s">
        <v>188</v>
      </c>
      <c r="D223" s="190">
        <f>SUM(D224:D234)</f>
        <v>26250</v>
      </c>
      <c r="E223" s="190">
        <f>SUM(E224:E234)</f>
        <v>0</v>
      </c>
      <c r="F223" s="190">
        <f t="shared" si="149"/>
        <v>26250</v>
      </c>
      <c r="G223" s="190">
        <f>SUM(G224:G234)</f>
        <v>0</v>
      </c>
      <c r="H223" s="190">
        <f t="shared" si="140"/>
        <v>26250</v>
      </c>
      <c r="I223" s="190">
        <f>SUM(I224:I234)</f>
        <v>0</v>
      </c>
      <c r="J223" s="190">
        <f t="shared" si="141"/>
        <v>26250</v>
      </c>
      <c r="K223" s="190">
        <f t="shared" ref="K223:AD223" si="151">SUM(K224:K234)</f>
        <v>0</v>
      </c>
      <c r="L223" s="190">
        <f t="shared" si="151"/>
        <v>0</v>
      </c>
      <c r="M223" s="190">
        <f t="shared" si="151"/>
        <v>3750</v>
      </c>
      <c r="N223" s="190">
        <f t="shared" si="151"/>
        <v>0</v>
      </c>
      <c r="O223" s="190">
        <f t="shared" si="151"/>
        <v>15000</v>
      </c>
      <c r="P223" s="190">
        <f t="shared" si="151"/>
        <v>0</v>
      </c>
      <c r="Q223" s="190">
        <f t="shared" si="151"/>
        <v>0</v>
      </c>
      <c r="R223" s="190">
        <f t="shared" si="151"/>
        <v>0</v>
      </c>
      <c r="S223" s="190">
        <f t="shared" si="151"/>
        <v>0</v>
      </c>
      <c r="T223" s="190">
        <f>SUM(T224:T234)</f>
        <v>0</v>
      </c>
      <c r="U223" s="190">
        <f t="shared" si="151"/>
        <v>0</v>
      </c>
      <c r="V223" s="190">
        <f t="shared" si="151"/>
        <v>0</v>
      </c>
      <c r="W223" s="190">
        <f t="shared" si="151"/>
        <v>0</v>
      </c>
      <c r="X223" s="190">
        <f t="shared" si="151"/>
        <v>0</v>
      </c>
      <c r="Y223" s="190">
        <f>SUM(Y224:Y234)</f>
        <v>0</v>
      </c>
      <c r="Z223" s="190">
        <f>SUM(Z224:Z234)</f>
        <v>0</v>
      </c>
      <c r="AA223" s="190">
        <f t="shared" si="151"/>
        <v>7500</v>
      </c>
      <c r="AB223" s="190">
        <f t="shared" si="151"/>
        <v>0</v>
      </c>
      <c r="AC223" s="190">
        <f t="shared" si="151"/>
        <v>0</v>
      </c>
      <c r="AD223" s="190">
        <f t="shared" si="151"/>
        <v>0</v>
      </c>
      <c r="AE223" s="190">
        <f t="shared" si="143"/>
        <v>0</v>
      </c>
      <c r="AF223" s="190">
        <f>SUM(AF224:AF234)</f>
        <v>24750</v>
      </c>
      <c r="AG223" s="190">
        <f>SUM(AG224:AG234)</f>
        <v>0</v>
      </c>
      <c r="AH223" s="190">
        <f>SUM(AH224:AH234)</f>
        <v>0</v>
      </c>
      <c r="AI223" s="190">
        <f t="shared" si="144"/>
        <v>24750</v>
      </c>
      <c r="AJ223" s="190">
        <f>SUM(AJ224:AJ234)</f>
        <v>1500</v>
      </c>
      <c r="AK223" s="190">
        <f>SUM(AK224:AK234)</f>
        <v>0</v>
      </c>
      <c r="AL223" s="190">
        <f>SUM(AL224:AL234)</f>
        <v>0</v>
      </c>
      <c r="AM223" s="190">
        <f t="shared" si="145"/>
        <v>1500</v>
      </c>
      <c r="AN223" s="190">
        <f>SUM(AN224:AN234)</f>
        <v>0</v>
      </c>
      <c r="AO223" s="190">
        <f>SUM(AO224:AO234)</f>
        <v>0</v>
      </c>
      <c r="AP223" s="190">
        <f>SUM(AP224:AP234)</f>
        <v>0</v>
      </c>
      <c r="AQ223" s="190">
        <f t="shared" si="146"/>
        <v>0</v>
      </c>
      <c r="AR223" s="190">
        <f t="shared" si="147"/>
        <v>26250</v>
      </c>
    </row>
    <row r="224" spans="2:44" x14ac:dyDescent="0.25">
      <c r="B224" s="179" t="s">
        <v>310</v>
      </c>
      <c r="C224" s="180" t="s">
        <v>189</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149"/>
        <v>0</v>
      </c>
      <c r="G224" s="181"/>
      <c r="H224" s="181">
        <f t="shared" si="140"/>
        <v>0</v>
      </c>
      <c r="I224" s="181"/>
      <c r="J224" s="181">
        <f t="shared" si="141"/>
        <v>0</v>
      </c>
      <c r="K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1">
        <f t="shared" si="143"/>
        <v>0</v>
      </c>
      <c r="AF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1">
        <f t="shared" si="144"/>
        <v>0</v>
      </c>
      <c r="AJ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1">
        <f t="shared" si="145"/>
        <v>0</v>
      </c>
      <c r="AN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1">
        <f t="shared" si="146"/>
        <v>0</v>
      </c>
      <c r="AR224" s="181">
        <f t="shared" si="147"/>
        <v>0</v>
      </c>
    </row>
    <row r="225" spans="2:44" x14ac:dyDescent="0.25">
      <c r="B225" s="179" t="s">
        <v>791</v>
      </c>
      <c r="C225" s="180" t="s">
        <v>792</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26250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1">
        <f t="shared" si="149"/>
        <v>26250</v>
      </c>
      <c r="G225" s="181"/>
      <c r="H225" s="181">
        <f t="shared" si="140"/>
        <v>26250</v>
      </c>
      <c r="I225" s="181"/>
      <c r="J225" s="181">
        <f t="shared" si="141"/>
        <v>26250</v>
      </c>
      <c r="K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3750</v>
      </c>
      <c r="N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AB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1">
        <f t="shared" si="143"/>
        <v>0</v>
      </c>
      <c r="AF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24750</v>
      </c>
      <c r="AG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1">
        <f t="shared" si="144"/>
        <v>24750</v>
      </c>
      <c r="AJ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K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1">
        <f t="shared" si="145"/>
        <v>1500</v>
      </c>
      <c r="AN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1">
        <f t="shared" si="146"/>
        <v>0</v>
      </c>
      <c r="AR225" s="181">
        <f t="shared" si="147"/>
        <v>26250</v>
      </c>
    </row>
    <row r="226" spans="2:44" x14ac:dyDescent="0.25">
      <c r="B226" s="179" t="s">
        <v>793</v>
      </c>
      <c r="C226" s="180" t="s">
        <v>794</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149"/>
        <v>0</v>
      </c>
      <c r="G226" s="181"/>
      <c r="H226" s="181">
        <f t="shared" si="140"/>
        <v>0</v>
      </c>
      <c r="I226" s="181"/>
      <c r="J226" s="181">
        <f t="shared" si="141"/>
        <v>0</v>
      </c>
      <c r="K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1">
        <f t="shared" si="143"/>
        <v>0</v>
      </c>
      <c r="AF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1">
        <f t="shared" si="144"/>
        <v>0</v>
      </c>
      <c r="AJ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1">
        <f t="shared" si="145"/>
        <v>0</v>
      </c>
      <c r="AN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1">
        <f t="shared" si="146"/>
        <v>0</v>
      </c>
      <c r="AR226" s="181">
        <f t="shared" si="147"/>
        <v>0</v>
      </c>
    </row>
    <row r="227" spans="2:44" x14ac:dyDescent="0.25">
      <c r="B227" s="179" t="s">
        <v>795</v>
      </c>
      <c r="C227" s="180" t="s">
        <v>796</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si="149"/>
        <v>0</v>
      </c>
      <c r="G227" s="181"/>
      <c r="H227" s="181">
        <f t="shared" si="140"/>
        <v>0</v>
      </c>
      <c r="I227" s="181"/>
      <c r="J227" s="181">
        <f t="shared" si="141"/>
        <v>0</v>
      </c>
      <c r="K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1">
        <f t="shared" si="143"/>
        <v>0</v>
      </c>
      <c r="AF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1">
        <f t="shared" si="144"/>
        <v>0</v>
      </c>
      <c r="AJ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1">
        <f t="shared" si="145"/>
        <v>0</v>
      </c>
      <c r="AN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1">
        <f t="shared" si="146"/>
        <v>0</v>
      </c>
      <c r="AR227" s="181">
        <f t="shared" si="147"/>
        <v>0</v>
      </c>
    </row>
    <row r="228" spans="2:44" x14ac:dyDescent="0.25">
      <c r="B228" s="179" t="s">
        <v>797</v>
      </c>
      <c r="C228" s="180" t="s">
        <v>798</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149"/>
        <v>0</v>
      </c>
      <c r="G228" s="181"/>
      <c r="H228" s="181">
        <f t="shared" si="140"/>
        <v>0</v>
      </c>
      <c r="I228" s="181"/>
      <c r="J228" s="181">
        <f t="shared" si="141"/>
        <v>0</v>
      </c>
      <c r="K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1">
        <f t="shared" si="143"/>
        <v>0</v>
      </c>
      <c r="AF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1">
        <f t="shared" si="144"/>
        <v>0</v>
      </c>
      <c r="AJ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1">
        <f t="shared" si="145"/>
        <v>0</v>
      </c>
      <c r="AN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1">
        <f t="shared" si="146"/>
        <v>0</v>
      </c>
      <c r="AR228" s="181">
        <f t="shared" si="147"/>
        <v>0</v>
      </c>
    </row>
    <row r="229" spans="2:44" x14ac:dyDescent="0.25">
      <c r="B229" s="179" t="s">
        <v>311</v>
      </c>
      <c r="C229" s="180" t="s">
        <v>799</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149"/>
        <v>0</v>
      </c>
      <c r="G229" s="181"/>
      <c r="H229" s="181">
        <f t="shared" si="140"/>
        <v>0</v>
      </c>
      <c r="I229" s="181"/>
      <c r="J229" s="181">
        <f t="shared" si="141"/>
        <v>0</v>
      </c>
      <c r="K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1">
        <f t="shared" si="143"/>
        <v>0</v>
      </c>
      <c r="AF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1">
        <f t="shared" si="144"/>
        <v>0</v>
      </c>
      <c r="AJ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1">
        <f t="shared" si="145"/>
        <v>0</v>
      </c>
      <c r="AN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1">
        <f t="shared" si="146"/>
        <v>0</v>
      </c>
      <c r="AR229" s="181">
        <f t="shared" si="147"/>
        <v>0</v>
      </c>
    </row>
    <row r="230" spans="2:44" x14ac:dyDescent="0.25">
      <c r="B230" s="179" t="s">
        <v>800</v>
      </c>
      <c r="C230" s="180" t="s">
        <v>801</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 t="shared" si="149"/>
        <v>0</v>
      </c>
      <c r="G230" s="181"/>
      <c r="H230" s="181">
        <f t="shared" si="140"/>
        <v>0</v>
      </c>
      <c r="I230" s="181"/>
      <c r="J230" s="181">
        <f t="shared" si="141"/>
        <v>0</v>
      </c>
      <c r="K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1">
        <f t="shared" si="143"/>
        <v>0</v>
      </c>
      <c r="AF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1">
        <f t="shared" si="144"/>
        <v>0</v>
      </c>
      <c r="AJ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1">
        <f t="shared" si="145"/>
        <v>0</v>
      </c>
      <c r="AN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1">
        <f t="shared" si="146"/>
        <v>0</v>
      </c>
      <c r="AR230" s="181">
        <f t="shared" si="147"/>
        <v>0</v>
      </c>
    </row>
    <row r="231" spans="2:44" x14ac:dyDescent="0.25">
      <c r="B231" s="179" t="s">
        <v>328</v>
      </c>
      <c r="C231" s="180" t="s">
        <v>200</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 t="shared" si="149"/>
        <v>0</v>
      </c>
      <c r="G231" s="181"/>
      <c r="H231" s="181">
        <f t="shared" si="140"/>
        <v>0</v>
      </c>
      <c r="I231" s="181"/>
      <c r="J231" s="181">
        <f t="shared" si="141"/>
        <v>0</v>
      </c>
      <c r="K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1">
        <f t="shared" si="143"/>
        <v>0</v>
      </c>
      <c r="AF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1">
        <f t="shared" si="144"/>
        <v>0</v>
      </c>
      <c r="AJ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1">
        <f t="shared" si="145"/>
        <v>0</v>
      </c>
      <c r="AN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1">
        <f t="shared" si="146"/>
        <v>0</v>
      </c>
      <c r="AR231" s="181">
        <f t="shared" si="147"/>
        <v>0</v>
      </c>
    </row>
    <row r="232" spans="2:44" x14ac:dyDescent="0.25">
      <c r="B232" s="179" t="s">
        <v>838</v>
      </c>
      <c r="C232" s="180" t="s">
        <v>839</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si="149"/>
        <v>0</v>
      </c>
      <c r="G232" s="181"/>
      <c r="H232" s="181">
        <f t="shared" si="140"/>
        <v>0</v>
      </c>
      <c r="I232" s="181"/>
      <c r="J232" s="181">
        <f t="shared" si="141"/>
        <v>0</v>
      </c>
      <c r="K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1">
        <f t="shared" si="143"/>
        <v>0</v>
      </c>
      <c r="AF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1">
        <f t="shared" si="144"/>
        <v>0</v>
      </c>
      <c r="AJ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1">
        <f t="shared" si="145"/>
        <v>0</v>
      </c>
      <c r="AN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1">
        <f t="shared" si="146"/>
        <v>0</v>
      </c>
      <c r="AR232" s="181">
        <f t="shared" si="147"/>
        <v>0</v>
      </c>
    </row>
    <row r="233" spans="2:44" x14ac:dyDescent="0.25">
      <c r="B233" s="179" t="s">
        <v>840</v>
      </c>
      <c r="C233" s="180" t="s">
        <v>841</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si="149"/>
        <v>0</v>
      </c>
      <c r="G233" s="181"/>
      <c r="H233" s="181">
        <f t="shared" si="140"/>
        <v>0</v>
      </c>
      <c r="I233" s="181"/>
      <c r="J233" s="181">
        <f t="shared" si="141"/>
        <v>0</v>
      </c>
      <c r="K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1">
        <f t="shared" si="143"/>
        <v>0</v>
      </c>
      <c r="AF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1">
        <f t="shared" si="144"/>
        <v>0</v>
      </c>
      <c r="AJ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1">
        <f t="shared" si="145"/>
        <v>0</v>
      </c>
      <c r="AN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1">
        <f t="shared" si="146"/>
        <v>0</v>
      </c>
      <c r="AR233" s="181">
        <f t="shared" si="147"/>
        <v>0</v>
      </c>
    </row>
    <row r="234" spans="2:44" x14ac:dyDescent="0.25">
      <c r="B234" s="179" t="s">
        <v>842</v>
      </c>
      <c r="C234" s="180" t="s">
        <v>843</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 t="shared" si="149"/>
        <v>0</v>
      </c>
      <c r="G234" s="181"/>
      <c r="H234" s="181">
        <f t="shared" si="140"/>
        <v>0</v>
      </c>
      <c r="I234" s="181"/>
      <c r="J234" s="181">
        <f t="shared" si="141"/>
        <v>0</v>
      </c>
      <c r="K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1">
        <f t="shared" si="143"/>
        <v>0</v>
      </c>
      <c r="AF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1">
        <f t="shared" si="144"/>
        <v>0</v>
      </c>
      <c r="AJ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1">
        <f t="shared" si="145"/>
        <v>0</v>
      </c>
      <c r="AN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1">
        <f t="shared" si="146"/>
        <v>0</v>
      </c>
      <c r="AR234" s="181">
        <f t="shared" si="147"/>
        <v>0</v>
      </c>
    </row>
    <row r="235" spans="2:44" x14ac:dyDescent="0.25">
      <c r="B235" s="188" t="s">
        <v>312</v>
      </c>
      <c r="C235" s="189" t="s">
        <v>190</v>
      </c>
      <c r="D235" s="190">
        <f>SUM(D236:D242)</f>
        <v>0</v>
      </c>
      <c r="E235" s="190">
        <f>SUM(E236:E242)</f>
        <v>0</v>
      </c>
      <c r="F235" s="190">
        <f t="shared" si="149"/>
        <v>0</v>
      </c>
      <c r="G235" s="190">
        <f>SUM(G236:G242)</f>
        <v>0</v>
      </c>
      <c r="H235" s="190">
        <f t="shared" si="140"/>
        <v>0</v>
      </c>
      <c r="I235" s="190">
        <f>SUM(I236:I242)</f>
        <v>0</v>
      </c>
      <c r="J235" s="190">
        <f t="shared" si="141"/>
        <v>0</v>
      </c>
      <c r="K235" s="190">
        <f t="shared" ref="K235:AD235" si="152">SUM(K236:K242)</f>
        <v>0</v>
      </c>
      <c r="L235" s="190">
        <f t="shared" si="152"/>
        <v>0</v>
      </c>
      <c r="M235" s="190">
        <f t="shared" si="152"/>
        <v>0</v>
      </c>
      <c r="N235" s="190">
        <f t="shared" si="152"/>
        <v>0</v>
      </c>
      <c r="O235" s="190">
        <f t="shared" si="152"/>
        <v>0</v>
      </c>
      <c r="P235" s="190">
        <f>SUM(P236:P242)</f>
        <v>0</v>
      </c>
      <c r="Q235" s="190">
        <f>SUM(Q236:Q242)</f>
        <v>0</v>
      </c>
      <c r="R235" s="190">
        <f t="shared" si="152"/>
        <v>0</v>
      </c>
      <c r="S235" s="190">
        <f t="shared" si="152"/>
        <v>0</v>
      </c>
      <c r="T235" s="190">
        <f>SUM(T236:T242)</f>
        <v>0</v>
      </c>
      <c r="U235" s="190">
        <f t="shared" si="152"/>
        <v>0</v>
      </c>
      <c r="V235" s="190">
        <f t="shared" si="152"/>
        <v>0</v>
      </c>
      <c r="W235" s="190">
        <f>SUM(W236:W242)</f>
        <v>0</v>
      </c>
      <c r="X235" s="190">
        <f t="shared" si="152"/>
        <v>0</v>
      </c>
      <c r="Y235" s="190">
        <f>SUM(Y236:Y242)</f>
        <v>0</v>
      </c>
      <c r="Z235" s="190">
        <f>SUM(Z236:Z242)</f>
        <v>0</v>
      </c>
      <c r="AA235" s="190">
        <f t="shared" si="152"/>
        <v>0</v>
      </c>
      <c r="AB235" s="190">
        <f t="shared" si="152"/>
        <v>0</v>
      </c>
      <c r="AC235" s="190">
        <f t="shared" si="152"/>
        <v>0</v>
      </c>
      <c r="AD235" s="190">
        <f t="shared" si="152"/>
        <v>0</v>
      </c>
      <c r="AE235" s="190">
        <f t="shared" si="143"/>
        <v>0</v>
      </c>
      <c r="AF235" s="190">
        <f>SUM(AF236:AF242)</f>
        <v>0</v>
      </c>
      <c r="AG235" s="190">
        <f>SUM(AG236:AG242)</f>
        <v>0</v>
      </c>
      <c r="AH235" s="190">
        <f>SUM(AH236:AH242)</f>
        <v>0</v>
      </c>
      <c r="AI235" s="190">
        <f t="shared" si="144"/>
        <v>0</v>
      </c>
      <c r="AJ235" s="190">
        <f>SUM(AJ236:AJ242)</f>
        <v>0</v>
      </c>
      <c r="AK235" s="190">
        <f>SUM(AK236:AK242)</f>
        <v>0</v>
      </c>
      <c r="AL235" s="190">
        <f>SUM(AL236:AL242)</f>
        <v>0</v>
      </c>
      <c r="AM235" s="190">
        <f t="shared" si="145"/>
        <v>0</v>
      </c>
      <c r="AN235" s="190">
        <f>SUM(AN236:AN242)</f>
        <v>0</v>
      </c>
      <c r="AO235" s="190">
        <f>SUM(AO236:AO242)</f>
        <v>0</v>
      </c>
      <c r="AP235" s="190">
        <f>SUM(AP236:AP242)</f>
        <v>0</v>
      </c>
      <c r="AQ235" s="190">
        <f t="shared" si="146"/>
        <v>0</v>
      </c>
      <c r="AR235" s="190">
        <f t="shared" si="147"/>
        <v>0</v>
      </c>
    </row>
    <row r="236" spans="2:44" x14ac:dyDescent="0.25">
      <c r="B236" s="179" t="s">
        <v>802</v>
      </c>
      <c r="C236" s="180" t="s">
        <v>803</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si="149"/>
        <v>0</v>
      </c>
      <c r="G236" s="181"/>
      <c r="H236" s="181">
        <f t="shared" si="140"/>
        <v>0</v>
      </c>
      <c r="I236" s="181"/>
      <c r="J236" s="181">
        <f t="shared" si="141"/>
        <v>0</v>
      </c>
      <c r="K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1">
        <f t="shared" si="143"/>
        <v>0</v>
      </c>
      <c r="AF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1">
        <f t="shared" si="144"/>
        <v>0</v>
      </c>
      <c r="AJ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1">
        <f t="shared" si="145"/>
        <v>0</v>
      </c>
      <c r="AN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1">
        <f t="shared" si="146"/>
        <v>0</v>
      </c>
      <c r="AR236" s="181">
        <f t="shared" si="147"/>
        <v>0</v>
      </c>
    </row>
    <row r="237" spans="2:44" x14ac:dyDescent="0.25">
      <c r="B237" s="179" t="s">
        <v>804</v>
      </c>
      <c r="C237" s="180" t="s">
        <v>805</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149"/>
        <v>0</v>
      </c>
      <c r="G237" s="181"/>
      <c r="H237" s="181">
        <f t="shared" si="140"/>
        <v>0</v>
      </c>
      <c r="I237" s="181"/>
      <c r="J237" s="181">
        <f t="shared" si="141"/>
        <v>0</v>
      </c>
      <c r="K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1">
        <f t="shared" si="143"/>
        <v>0</v>
      </c>
      <c r="AF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1">
        <f t="shared" si="144"/>
        <v>0</v>
      </c>
      <c r="AJ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1">
        <f t="shared" si="145"/>
        <v>0</v>
      </c>
      <c r="AN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1">
        <f t="shared" si="146"/>
        <v>0</v>
      </c>
      <c r="AR237" s="181">
        <f t="shared" si="147"/>
        <v>0</v>
      </c>
    </row>
    <row r="238" spans="2:44" x14ac:dyDescent="0.25">
      <c r="B238" s="179" t="s">
        <v>313</v>
      </c>
      <c r="C238" s="180" t="s">
        <v>806</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149"/>
        <v>0</v>
      </c>
      <c r="G238" s="181"/>
      <c r="H238" s="181">
        <f t="shared" si="140"/>
        <v>0</v>
      </c>
      <c r="I238" s="181"/>
      <c r="J238" s="181">
        <f t="shared" si="141"/>
        <v>0</v>
      </c>
      <c r="K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1">
        <f t="shared" si="143"/>
        <v>0</v>
      </c>
      <c r="AF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1">
        <f t="shared" si="144"/>
        <v>0</v>
      </c>
      <c r="AJ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1">
        <f t="shared" si="145"/>
        <v>0</v>
      </c>
      <c r="AN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1">
        <f t="shared" si="146"/>
        <v>0</v>
      </c>
      <c r="AR238" s="181">
        <f t="shared" si="147"/>
        <v>0</v>
      </c>
    </row>
    <row r="239" spans="2:44" x14ac:dyDescent="0.25">
      <c r="B239" s="179" t="s">
        <v>807</v>
      </c>
      <c r="C239" s="180" t="s">
        <v>808</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149"/>
        <v>0</v>
      </c>
      <c r="G239" s="181"/>
      <c r="H239" s="181">
        <f t="shared" si="140"/>
        <v>0</v>
      </c>
      <c r="I239" s="181"/>
      <c r="J239" s="181">
        <f t="shared" si="141"/>
        <v>0</v>
      </c>
      <c r="K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1">
        <f t="shared" si="143"/>
        <v>0</v>
      </c>
      <c r="AF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1">
        <f t="shared" si="144"/>
        <v>0</v>
      </c>
      <c r="AJ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1">
        <f t="shared" si="145"/>
        <v>0</v>
      </c>
      <c r="AN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1">
        <f t="shared" si="146"/>
        <v>0</v>
      </c>
      <c r="AR239" s="181">
        <f t="shared" si="147"/>
        <v>0</v>
      </c>
    </row>
    <row r="240" spans="2:44" x14ac:dyDescent="0.25">
      <c r="B240" s="179" t="s">
        <v>809</v>
      </c>
      <c r="C240" s="180" t="s">
        <v>806</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149"/>
        <v>0</v>
      </c>
      <c r="G240" s="181"/>
      <c r="H240" s="181">
        <f t="shared" si="140"/>
        <v>0</v>
      </c>
      <c r="I240" s="181"/>
      <c r="J240" s="181">
        <f t="shared" si="141"/>
        <v>0</v>
      </c>
      <c r="K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1">
        <f t="shared" si="143"/>
        <v>0</v>
      </c>
      <c r="AF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1">
        <f t="shared" si="144"/>
        <v>0</v>
      </c>
      <c r="AJ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1">
        <f t="shared" si="145"/>
        <v>0</v>
      </c>
      <c r="AN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1">
        <f t="shared" si="146"/>
        <v>0</v>
      </c>
      <c r="AR240" s="181">
        <f t="shared" si="147"/>
        <v>0</v>
      </c>
    </row>
    <row r="241" spans="2:44" x14ac:dyDescent="0.25">
      <c r="B241" s="179" t="s">
        <v>810</v>
      </c>
      <c r="C241" s="180" t="s">
        <v>811</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si="149"/>
        <v>0</v>
      </c>
      <c r="G241" s="181"/>
      <c r="H241" s="181">
        <f t="shared" si="140"/>
        <v>0</v>
      </c>
      <c r="I241" s="181"/>
      <c r="J241" s="181">
        <f t="shared" si="141"/>
        <v>0</v>
      </c>
      <c r="K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1">
        <f t="shared" si="143"/>
        <v>0</v>
      </c>
      <c r="AF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1">
        <f t="shared" si="144"/>
        <v>0</v>
      </c>
      <c r="AJ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1">
        <f t="shared" si="145"/>
        <v>0</v>
      </c>
      <c r="AN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1">
        <f t="shared" si="146"/>
        <v>0</v>
      </c>
      <c r="AR241" s="181">
        <f t="shared" si="147"/>
        <v>0</v>
      </c>
    </row>
    <row r="242" spans="2:44" x14ac:dyDescent="0.25">
      <c r="B242" s="179" t="s">
        <v>812</v>
      </c>
      <c r="C242" s="180" t="s">
        <v>813</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si="149"/>
        <v>0</v>
      </c>
      <c r="G242" s="181"/>
      <c r="H242" s="181">
        <f t="shared" si="140"/>
        <v>0</v>
      </c>
      <c r="I242" s="181"/>
      <c r="J242" s="181">
        <f t="shared" si="141"/>
        <v>0</v>
      </c>
      <c r="K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1">
        <f t="shared" si="143"/>
        <v>0</v>
      </c>
      <c r="AF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1">
        <f t="shared" si="144"/>
        <v>0</v>
      </c>
      <c r="AJ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1">
        <f t="shared" si="145"/>
        <v>0</v>
      </c>
      <c r="AN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1">
        <f t="shared" si="146"/>
        <v>0</v>
      </c>
      <c r="AR242" s="181">
        <f t="shared" si="147"/>
        <v>0</v>
      </c>
    </row>
    <row r="243" spans="2:44" x14ac:dyDescent="0.25">
      <c r="B243" s="188" t="s">
        <v>314</v>
      </c>
      <c r="C243" s="189" t="s">
        <v>191</v>
      </c>
      <c r="D243" s="190">
        <f>SUM(D244:D259)</f>
        <v>27716</v>
      </c>
      <c r="E243" s="190">
        <f>SUM(E244:E259)</f>
        <v>0</v>
      </c>
      <c r="F243" s="190">
        <f t="shared" si="149"/>
        <v>27716</v>
      </c>
      <c r="G243" s="190">
        <f>SUM(G244:G259)</f>
        <v>0</v>
      </c>
      <c r="H243" s="190">
        <f t="shared" si="140"/>
        <v>27716</v>
      </c>
      <c r="I243" s="190">
        <f>SUM(I244:I259)</f>
        <v>0</v>
      </c>
      <c r="J243" s="190">
        <f t="shared" si="141"/>
        <v>27716</v>
      </c>
      <c r="K243" s="190">
        <f t="shared" ref="K243:AD243" si="153">SUM(K244:K259)</f>
        <v>0</v>
      </c>
      <c r="L243" s="190">
        <f t="shared" si="153"/>
        <v>0</v>
      </c>
      <c r="M243" s="190">
        <f t="shared" si="153"/>
        <v>0</v>
      </c>
      <c r="N243" s="190">
        <f t="shared" si="153"/>
        <v>0</v>
      </c>
      <c r="O243" s="190">
        <f t="shared" si="153"/>
        <v>25000</v>
      </c>
      <c r="P243" s="190">
        <f>SUM(P244:P259)</f>
        <v>0</v>
      </c>
      <c r="Q243" s="190">
        <f>SUM(Q244:Q259)</f>
        <v>0</v>
      </c>
      <c r="R243" s="190">
        <f t="shared" si="153"/>
        <v>0</v>
      </c>
      <c r="S243" s="190">
        <f t="shared" si="153"/>
        <v>0</v>
      </c>
      <c r="T243" s="190">
        <f>SUM(T244:T259)</f>
        <v>0</v>
      </c>
      <c r="U243" s="190">
        <f t="shared" si="153"/>
        <v>0</v>
      </c>
      <c r="V243" s="190">
        <f t="shared" si="153"/>
        <v>0</v>
      </c>
      <c r="W243" s="190">
        <f>SUM(W244:W259)</f>
        <v>0</v>
      </c>
      <c r="X243" s="190">
        <f t="shared" si="153"/>
        <v>0</v>
      </c>
      <c r="Y243" s="190">
        <f>SUM(Y244:Y259)</f>
        <v>0</v>
      </c>
      <c r="Z243" s="190">
        <f>SUM(Z244:Z259)</f>
        <v>0</v>
      </c>
      <c r="AA243" s="190">
        <f t="shared" si="153"/>
        <v>2716</v>
      </c>
      <c r="AB243" s="190">
        <f t="shared" si="153"/>
        <v>0</v>
      </c>
      <c r="AC243" s="190">
        <f t="shared" si="153"/>
        <v>0</v>
      </c>
      <c r="AD243" s="190">
        <f t="shared" si="153"/>
        <v>0</v>
      </c>
      <c r="AE243" s="190">
        <f t="shared" si="143"/>
        <v>0</v>
      </c>
      <c r="AF243" s="190">
        <f>SUM(AF244:AF259)</f>
        <v>25216</v>
      </c>
      <c r="AG243" s="190">
        <f>SUM(AG244:AG259)</f>
        <v>0</v>
      </c>
      <c r="AH243" s="190">
        <f>SUM(AH244:AH259)</f>
        <v>2500</v>
      </c>
      <c r="AI243" s="190">
        <f t="shared" si="144"/>
        <v>27716</v>
      </c>
      <c r="AJ243" s="190">
        <f>SUM(AJ244:AJ259)</f>
        <v>0</v>
      </c>
      <c r="AK243" s="190">
        <f>SUM(AK244:AK259)</f>
        <v>0</v>
      </c>
      <c r="AL243" s="190">
        <f>SUM(AL244:AL259)</f>
        <v>0</v>
      </c>
      <c r="AM243" s="190">
        <f t="shared" si="145"/>
        <v>0</v>
      </c>
      <c r="AN243" s="190">
        <f>SUM(AN244:AN259)</f>
        <v>0</v>
      </c>
      <c r="AO243" s="190">
        <f>SUM(AO244:AO259)</f>
        <v>0</v>
      </c>
      <c r="AP243" s="190">
        <f>SUM(AP244:AP259)</f>
        <v>0</v>
      </c>
      <c r="AQ243" s="190">
        <f t="shared" si="146"/>
        <v>0</v>
      </c>
      <c r="AR243" s="190">
        <f t="shared" si="147"/>
        <v>27716</v>
      </c>
    </row>
    <row r="244" spans="2:44" x14ac:dyDescent="0.25">
      <c r="B244" s="179" t="s">
        <v>814</v>
      </c>
      <c r="C244" s="180" t="s">
        <v>815</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149"/>
        <v>0</v>
      </c>
      <c r="G244" s="181"/>
      <c r="H244" s="181">
        <f t="shared" si="140"/>
        <v>0</v>
      </c>
      <c r="I244" s="181"/>
      <c r="J244" s="181">
        <f t="shared" si="141"/>
        <v>0</v>
      </c>
      <c r="K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1">
        <f t="shared" si="143"/>
        <v>0</v>
      </c>
      <c r="AF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1">
        <f t="shared" si="144"/>
        <v>0</v>
      </c>
      <c r="AJ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1">
        <f t="shared" si="145"/>
        <v>0</v>
      </c>
      <c r="AN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1">
        <f t="shared" si="146"/>
        <v>0</v>
      </c>
      <c r="AR244" s="181">
        <f t="shared" si="147"/>
        <v>0</v>
      </c>
    </row>
    <row r="245" spans="2:44" x14ac:dyDescent="0.25">
      <c r="B245" s="179" t="s">
        <v>816</v>
      </c>
      <c r="C245" s="180" t="s">
        <v>817</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154">D245+E245</f>
        <v>0</v>
      </c>
      <c r="G245" s="181"/>
      <c r="H245" s="181">
        <f t="shared" ref="H245:H253" si="155">F245-G245</f>
        <v>0</v>
      </c>
      <c r="I245" s="181"/>
      <c r="J245" s="181">
        <f t="shared" ref="J245:J253" si="156">F245-I245</f>
        <v>0</v>
      </c>
      <c r="K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1">
        <f t="shared" ref="AE245:AE253" si="157">AB245+AC245+AD245</f>
        <v>0</v>
      </c>
      <c r="AF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1">
        <f t="shared" ref="AI245:AI253" si="158">AF245+AG245+AH245</f>
        <v>0</v>
      </c>
      <c r="AJ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1">
        <f t="shared" ref="AM245:AM253" si="159">AJ245+AK245+AL245</f>
        <v>0</v>
      </c>
      <c r="AN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1">
        <f t="shared" ref="AQ245:AQ253" si="160">AN245+AO245+AP245</f>
        <v>0</v>
      </c>
      <c r="AR245" s="181">
        <f t="shared" ref="AR245:AR253" si="161">AE245+AI245+AM245+AQ245</f>
        <v>0</v>
      </c>
    </row>
    <row r="246" spans="2:44" x14ac:dyDescent="0.25">
      <c r="B246" s="179" t="s">
        <v>818</v>
      </c>
      <c r="C246" s="180" t="s">
        <v>819</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154"/>
        <v>0</v>
      </c>
      <c r="G246" s="181"/>
      <c r="H246" s="181">
        <f t="shared" si="155"/>
        <v>0</v>
      </c>
      <c r="I246" s="181"/>
      <c r="J246" s="181">
        <f t="shared" si="156"/>
        <v>0</v>
      </c>
      <c r="K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1">
        <f t="shared" si="157"/>
        <v>0</v>
      </c>
      <c r="AF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1">
        <f t="shared" si="158"/>
        <v>0</v>
      </c>
      <c r="AJ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1">
        <f t="shared" si="159"/>
        <v>0</v>
      </c>
      <c r="AN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1">
        <f t="shared" si="160"/>
        <v>0</v>
      </c>
      <c r="AR246" s="181">
        <f t="shared" si="161"/>
        <v>0</v>
      </c>
    </row>
    <row r="247" spans="2:44" x14ac:dyDescent="0.25">
      <c r="B247" s="179" t="s">
        <v>315</v>
      </c>
      <c r="C247" s="180" t="s">
        <v>192</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154"/>
        <v>0</v>
      </c>
      <c r="G247" s="181"/>
      <c r="H247" s="181">
        <f t="shared" si="155"/>
        <v>0</v>
      </c>
      <c r="I247" s="181"/>
      <c r="J247" s="181">
        <f t="shared" si="156"/>
        <v>0</v>
      </c>
      <c r="K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1">
        <f t="shared" si="157"/>
        <v>0</v>
      </c>
      <c r="AF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1">
        <f t="shared" si="158"/>
        <v>0</v>
      </c>
      <c r="AJ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1">
        <f t="shared" si="159"/>
        <v>0</v>
      </c>
      <c r="AN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1">
        <f t="shared" si="160"/>
        <v>0</v>
      </c>
      <c r="AR247" s="181">
        <f t="shared" si="161"/>
        <v>0</v>
      </c>
    </row>
    <row r="248" spans="2:44" x14ac:dyDescent="0.25">
      <c r="B248" s="179" t="s">
        <v>820</v>
      </c>
      <c r="C248" s="180" t="s">
        <v>821</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27716</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1">
        <f t="shared" si="154"/>
        <v>27716</v>
      </c>
      <c r="G248" s="181"/>
      <c r="H248" s="181">
        <f t="shared" si="155"/>
        <v>27716</v>
      </c>
      <c r="I248" s="181"/>
      <c r="J248" s="181">
        <f t="shared" si="156"/>
        <v>27716</v>
      </c>
      <c r="K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P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2716</v>
      </c>
      <c r="AB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1">
        <f t="shared" si="157"/>
        <v>0</v>
      </c>
      <c r="AF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25216</v>
      </c>
      <c r="AG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I248" s="181">
        <f t="shared" si="158"/>
        <v>27716</v>
      </c>
      <c r="AJ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1">
        <f t="shared" si="159"/>
        <v>0</v>
      </c>
      <c r="AN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1">
        <f t="shared" si="160"/>
        <v>0</v>
      </c>
      <c r="AR248" s="181">
        <f t="shared" si="161"/>
        <v>27716</v>
      </c>
    </row>
    <row r="249" spans="2:44" x14ac:dyDescent="0.25">
      <c r="B249" s="179" t="s">
        <v>822</v>
      </c>
      <c r="C249" s="180" t="s">
        <v>823</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154"/>
        <v>0</v>
      </c>
      <c r="G249" s="181"/>
      <c r="H249" s="181">
        <f t="shared" si="155"/>
        <v>0</v>
      </c>
      <c r="I249" s="181"/>
      <c r="J249" s="181">
        <f t="shared" si="156"/>
        <v>0</v>
      </c>
      <c r="K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1">
        <f t="shared" si="157"/>
        <v>0</v>
      </c>
      <c r="AF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1">
        <f t="shared" si="158"/>
        <v>0</v>
      </c>
      <c r="AJ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1">
        <f t="shared" si="159"/>
        <v>0</v>
      </c>
      <c r="AN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1">
        <f t="shared" si="160"/>
        <v>0</v>
      </c>
      <c r="AR249" s="181">
        <f t="shared" si="161"/>
        <v>0</v>
      </c>
    </row>
    <row r="250" spans="2:44" x14ac:dyDescent="0.25">
      <c r="B250" s="179" t="s">
        <v>316</v>
      </c>
      <c r="C250" s="180" t="s">
        <v>193</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154"/>
        <v>0</v>
      </c>
      <c r="G250" s="181"/>
      <c r="H250" s="181">
        <f t="shared" si="155"/>
        <v>0</v>
      </c>
      <c r="I250" s="181"/>
      <c r="J250" s="181">
        <f t="shared" si="156"/>
        <v>0</v>
      </c>
      <c r="K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1">
        <f t="shared" si="157"/>
        <v>0</v>
      </c>
      <c r="AF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1">
        <f t="shared" si="158"/>
        <v>0</v>
      </c>
      <c r="AJ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1">
        <f t="shared" si="159"/>
        <v>0</v>
      </c>
      <c r="AN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1">
        <f t="shared" si="160"/>
        <v>0</v>
      </c>
      <c r="AR250" s="181">
        <f t="shared" si="161"/>
        <v>0</v>
      </c>
    </row>
    <row r="251" spans="2:44" x14ac:dyDescent="0.25">
      <c r="B251" s="179" t="s">
        <v>824</v>
      </c>
      <c r="C251" s="180" t="s">
        <v>825</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154"/>
        <v>0</v>
      </c>
      <c r="G251" s="181"/>
      <c r="H251" s="181">
        <f t="shared" si="155"/>
        <v>0</v>
      </c>
      <c r="I251" s="181"/>
      <c r="J251" s="181">
        <f t="shared" si="156"/>
        <v>0</v>
      </c>
      <c r="K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1">
        <f t="shared" si="157"/>
        <v>0</v>
      </c>
      <c r="AF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1">
        <f t="shared" si="158"/>
        <v>0</v>
      </c>
      <c r="AJ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1">
        <f t="shared" si="159"/>
        <v>0</v>
      </c>
      <c r="AN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1">
        <f t="shared" si="160"/>
        <v>0</v>
      </c>
      <c r="AR251" s="181">
        <f t="shared" si="161"/>
        <v>0</v>
      </c>
    </row>
    <row r="252" spans="2:44" x14ac:dyDescent="0.25">
      <c r="B252" s="179" t="s">
        <v>826</v>
      </c>
      <c r="C252" s="180" t="s">
        <v>827</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1">
        <f t="shared" si="154"/>
        <v>0</v>
      </c>
      <c r="G252" s="181"/>
      <c r="H252" s="181">
        <f t="shared" si="155"/>
        <v>0</v>
      </c>
      <c r="I252" s="181"/>
      <c r="J252" s="181">
        <f t="shared" si="156"/>
        <v>0</v>
      </c>
      <c r="K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1">
        <f t="shared" si="157"/>
        <v>0</v>
      </c>
      <c r="AF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1">
        <f t="shared" si="158"/>
        <v>0</v>
      </c>
      <c r="AJ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1">
        <f t="shared" si="159"/>
        <v>0</v>
      </c>
      <c r="AN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1">
        <f t="shared" si="160"/>
        <v>0</v>
      </c>
      <c r="AR252" s="181">
        <f t="shared" si="161"/>
        <v>0</v>
      </c>
    </row>
    <row r="253" spans="2:44" x14ac:dyDescent="0.25">
      <c r="B253" s="179" t="s">
        <v>317</v>
      </c>
      <c r="C253" s="180" t="s">
        <v>194</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154"/>
        <v>0</v>
      </c>
      <c r="G253" s="181"/>
      <c r="H253" s="181">
        <f t="shared" si="155"/>
        <v>0</v>
      </c>
      <c r="I253" s="181"/>
      <c r="J253" s="181">
        <f t="shared" si="156"/>
        <v>0</v>
      </c>
      <c r="K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1">
        <f t="shared" si="157"/>
        <v>0</v>
      </c>
      <c r="AF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1">
        <f t="shared" si="158"/>
        <v>0</v>
      </c>
      <c r="AJ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1">
        <f t="shared" si="159"/>
        <v>0</v>
      </c>
      <c r="AN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1">
        <f t="shared" si="160"/>
        <v>0</v>
      </c>
      <c r="AR253" s="181">
        <f t="shared" si="161"/>
        <v>0</v>
      </c>
    </row>
    <row r="254" spans="2:44" x14ac:dyDescent="0.25">
      <c r="B254" s="179" t="s">
        <v>828</v>
      </c>
      <c r="C254" s="180" t="s">
        <v>829</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ref="F254:F268" si="162">D254+E254</f>
        <v>0</v>
      </c>
      <c r="G254" s="181"/>
      <c r="H254" s="181">
        <f t="shared" ref="H254:H268" si="163">F254-G254</f>
        <v>0</v>
      </c>
      <c r="I254" s="181"/>
      <c r="J254" s="181">
        <f t="shared" ref="J254:J268" si="164">F254-I254</f>
        <v>0</v>
      </c>
      <c r="K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1">
        <f t="shared" ref="AE254:AE268" si="165">AB254+AC254+AD254</f>
        <v>0</v>
      </c>
      <c r="AF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1">
        <f t="shared" ref="AI254:AI268" si="166">AF254+AG254+AH254</f>
        <v>0</v>
      </c>
      <c r="AJ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1">
        <f t="shared" ref="AM254:AM268" si="167">AJ254+AK254+AL254</f>
        <v>0</v>
      </c>
      <c r="AN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1">
        <f t="shared" ref="AQ254:AQ268" si="168">AN254+AO254+AP254</f>
        <v>0</v>
      </c>
      <c r="AR254" s="181">
        <f t="shared" ref="AR254:AR268" si="169">AE254+AI254+AM254+AQ254</f>
        <v>0</v>
      </c>
    </row>
    <row r="255" spans="2:44" x14ac:dyDescent="0.25">
      <c r="B255" s="179" t="s">
        <v>830</v>
      </c>
      <c r="C255" s="180" t="s">
        <v>831</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162"/>
        <v>0</v>
      </c>
      <c r="G255" s="181"/>
      <c r="H255" s="181">
        <f t="shared" si="163"/>
        <v>0</v>
      </c>
      <c r="I255" s="181"/>
      <c r="J255" s="181">
        <f t="shared" si="164"/>
        <v>0</v>
      </c>
      <c r="K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1">
        <f t="shared" si="165"/>
        <v>0</v>
      </c>
      <c r="AF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1">
        <f t="shared" si="166"/>
        <v>0</v>
      </c>
      <c r="AJ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1">
        <f t="shared" si="167"/>
        <v>0</v>
      </c>
      <c r="AN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1">
        <f t="shared" si="168"/>
        <v>0</v>
      </c>
      <c r="AR255" s="181">
        <f t="shared" si="169"/>
        <v>0</v>
      </c>
    </row>
    <row r="256" spans="2:44" x14ac:dyDescent="0.25">
      <c r="B256" s="179" t="s">
        <v>832</v>
      </c>
      <c r="C256" s="180" t="s">
        <v>833</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162"/>
        <v>0</v>
      </c>
      <c r="G256" s="181"/>
      <c r="H256" s="181">
        <f t="shared" si="163"/>
        <v>0</v>
      </c>
      <c r="I256" s="181"/>
      <c r="J256" s="181">
        <f t="shared" si="164"/>
        <v>0</v>
      </c>
      <c r="K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1">
        <f t="shared" si="165"/>
        <v>0</v>
      </c>
      <c r="AF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1">
        <f t="shared" si="166"/>
        <v>0</v>
      </c>
      <c r="AJ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1">
        <f t="shared" si="167"/>
        <v>0</v>
      </c>
      <c r="AN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1">
        <f t="shared" si="168"/>
        <v>0</v>
      </c>
      <c r="AR256" s="181">
        <f t="shared" si="169"/>
        <v>0</v>
      </c>
    </row>
    <row r="257" spans="2:44" x14ac:dyDescent="0.25">
      <c r="B257" s="179" t="s">
        <v>834</v>
      </c>
      <c r="C257" s="180" t="s">
        <v>835</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si="162"/>
        <v>0</v>
      </c>
      <c r="G257" s="181"/>
      <c r="H257" s="181">
        <f t="shared" si="163"/>
        <v>0</v>
      </c>
      <c r="I257" s="181"/>
      <c r="J257" s="181">
        <f t="shared" si="164"/>
        <v>0</v>
      </c>
      <c r="K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1">
        <f t="shared" si="165"/>
        <v>0</v>
      </c>
      <c r="AF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1">
        <f t="shared" si="166"/>
        <v>0</v>
      </c>
      <c r="AJ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1">
        <f t="shared" si="167"/>
        <v>0</v>
      </c>
      <c r="AN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1">
        <f t="shared" si="168"/>
        <v>0</v>
      </c>
      <c r="AR257" s="181">
        <f t="shared" si="169"/>
        <v>0</v>
      </c>
    </row>
    <row r="258" spans="2:44" x14ac:dyDescent="0.25">
      <c r="B258" s="179" t="s">
        <v>318</v>
      </c>
      <c r="C258" s="180" t="s">
        <v>195</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162"/>
        <v>0</v>
      </c>
      <c r="G258" s="181"/>
      <c r="H258" s="181">
        <f t="shared" si="163"/>
        <v>0</v>
      </c>
      <c r="I258" s="181"/>
      <c r="J258" s="181">
        <f t="shared" si="164"/>
        <v>0</v>
      </c>
      <c r="K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1">
        <f t="shared" si="165"/>
        <v>0</v>
      </c>
      <c r="AF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1">
        <f t="shared" si="166"/>
        <v>0</v>
      </c>
      <c r="AJ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1">
        <f t="shared" si="167"/>
        <v>0</v>
      </c>
      <c r="AN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1">
        <f t="shared" si="168"/>
        <v>0</v>
      </c>
      <c r="AR258" s="181">
        <f t="shared" si="169"/>
        <v>0</v>
      </c>
    </row>
    <row r="259" spans="2:44" x14ac:dyDescent="0.25">
      <c r="B259" s="179" t="s">
        <v>836</v>
      </c>
      <c r="C259" s="180" t="s">
        <v>837</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162"/>
        <v>0</v>
      </c>
      <c r="G259" s="181"/>
      <c r="H259" s="181">
        <f t="shared" si="163"/>
        <v>0</v>
      </c>
      <c r="I259" s="181"/>
      <c r="J259" s="181">
        <f t="shared" si="164"/>
        <v>0</v>
      </c>
      <c r="K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1">
        <f t="shared" si="165"/>
        <v>0</v>
      </c>
      <c r="AF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1">
        <f t="shared" si="166"/>
        <v>0</v>
      </c>
      <c r="AJ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1">
        <f t="shared" si="167"/>
        <v>0</v>
      </c>
      <c r="AN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1">
        <f t="shared" si="168"/>
        <v>0</v>
      </c>
      <c r="AR259" s="181">
        <f t="shared" si="169"/>
        <v>0</v>
      </c>
    </row>
    <row r="260" spans="2:44" x14ac:dyDescent="0.25">
      <c r="B260" s="188" t="s">
        <v>319</v>
      </c>
      <c r="C260" s="189" t="s">
        <v>196</v>
      </c>
      <c r="D260" s="190">
        <f>SUM(D261:D266)</f>
        <v>0</v>
      </c>
      <c r="E260" s="190">
        <f>SUM(E261:E266)</f>
        <v>0</v>
      </c>
      <c r="F260" s="190">
        <f t="shared" si="162"/>
        <v>0</v>
      </c>
      <c r="G260" s="190">
        <f>SUM(G261:G266)</f>
        <v>0</v>
      </c>
      <c r="H260" s="190">
        <f t="shared" si="163"/>
        <v>0</v>
      </c>
      <c r="I260" s="190">
        <f>SUM(I261:I266)</f>
        <v>0</v>
      </c>
      <c r="J260" s="190">
        <f t="shared" si="164"/>
        <v>0</v>
      </c>
      <c r="K260" s="190">
        <f t="shared" ref="K260:AD260" si="170">SUM(K261:K266)</f>
        <v>0</v>
      </c>
      <c r="L260" s="190">
        <f t="shared" si="170"/>
        <v>0</v>
      </c>
      <c r="M260" s="190">
        <f t="shared" si="170"/>
        <v>0</v>
      </c>
      <c r="N260" s="190">
        <f t="shared" si="170"/>
        <v>0</v>
      </c>
      <c r="O260" s="190">
        <f t="shared" si="170"/>
        <v>0</v>
      </c>
      <c r="P260" s="190">
        <f>SUM(P261:P266)</f>
        <v>0</v>
      </c>
      <c r="Q260" s="190">
        <f>SUM(Q261:Q266)</f>
        <v>0</v>
      </c>
      <c r="R260" s="190">
        <f t="shared" si="170"/>
        <v>0</v>
      </c>
      <c r="S260" s="190">
        <f t="shared" si="170"/>
        <v>0</v>
      </c>
      <c r="T260" s="190">
        <f>SUM(T261:T266)</f>
        <v>0</v>
      </c>
      <c r="U260" s="190">
        <f t="shared" si="170"/>
        <v>0</v>
      </c>
      <c r="V260" s="190">
        <f t="shared" si="170"/>
        <v>0</v>
      </c>
      <c r="W260" s="190">
        <f>SUM(W261:W266)</f>
        <v>0</v>
      </c>
      <c r="X260" s="190">
        <f t="shared" si="170"/>
        <v>0</v>
      </c>
      <c r="Y260" s="190">
        <f>SUM(Y261:Y266)</f>
        <v>0</v>
      </c>
      <c r="Z260" s="190">
        <f>SUM(Z261:Z266)</f>
        <v>0</v>
      </c>
      <c r="AA260" s="190">
        <f t="shared" si="170"/>
        <v>0</v>
      </c>
      <c r="AB260" s="190">
        <f t="shared" si="170"/>
        <v>0</v>
      </c>
      <c r="AC260" s="190">
        <f t="shared" si="170"/>
        <v>0</v>
      </c>
      <c r="AD260" s="190">
        <f t="shared" si="170"/>
        <v>0</v>
      </c>
      <c r="AE260" s="190">
        <f t="shared" si="165"/>
        <v>0</v>
      </c>
      <c r="AF260" s="190">
        <f>SUM(AF261:AF266)</f>
        <v>0</v>
      </c>
      <c r="AG260" s="190">
        <f>SUM(AG261:AG266)</f>
        <v>0</v>
      </c>
      <c r="AH260" s="190">
        <f>SUM(AH261:AH266)</f>
        <v>0</v>
      </c>
      <c r="AI260" s="190">
        <f t="shared" si="166"/>
        <v>0</v>
      </c>
      <c r="AJ260" s="190">
        <f>SUM(AJ261:AJ266)</f>
        <v>0</v>
      </c>
      <c r="AK260" s="190">
        <f>SUM(AK261:AK266)</f>
        <v>0</v>
      </c>
      <c r="AL260" s="190">
        <f>SUM(AL261:AL266)</f>
        <v>0</v>
      </c>
      <c r="AM260" s="190">
        <f t="shared" si="167"/>
        <v>0</v>
      </c>
      <c r="AN260" s="190">
        <f>SUM(AN261:AN266)</f>
        <v>0</v>
      </c>
      <c r="AO260" s="190">
        <f>SUM(AO261:AO266)</f>
        <v>0</v>
      </c>
      <c r="AP260" s="190">
        <f>SUM(AP261:AP266)</f>
        <v>0</v>
      </c>
      <c r="AQ260" s="190">
        <f t="shared" si="168"/>
        <v>0</v>
      </c>
      <c r="AR260" s="190">
        <f t="shared" si="169"/>
        <v>0</v>
      </c>
    </row>
    <row r="261" spans="2:44" x14ac:dyDescent="0.25">
      <c r="B261" s="179" t="s">
        <v>844</v>
      </c>
      <c r="C261" s="180" t="s">
        <v>845</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162"/>
        <v>0</v>
      </c>
      <c r="G261" s="181"/>
      <c r="H261" s="181">
        <f t="shared" si="163"/>
        <v>0</v>
      </c>
      <c r="I261" s="181"/>
      <c r="J261" s="181">
        <f t="shared" si="164"/>
        <v>0</v>
      </c>
      <c r="K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1">
        <f t="shared" si="165"/>
        <v>0</v>
      </c>
      <c r="AF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1">
        <f t="shared" si="166"/>
        <v>0</v>
      </c>
      <c r="AJ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1">
        <f t="shared" si="167"/>
        <v>0</v>
      </c>
      <c r="AN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1">
        <f t="shared" si="168"/>
        <v>0</v>
      </c>
      <c r="AR261" s="181">
        <f t="shared" si="169"/>
        <v>0</v>
      </c>
    </row>
    <row r="262" spans="2:44" x14ac:dyDescent="0.25">
      <c r="B262" s="179" t="s">
        <v>846</v>
      </c>
      <c r="C262" s="180" t="s">
        <v>847</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162"/>
        <v>0</v>
      </c>
      <c r="G262" s="181"/>
      <c r="H262" s="181">
        <f t="shared" si="163"/>
        <v>0</v>
      </c>
      <c r="I262" s="181"/>
      <c r="J262" s="181">
        <f t="shared" si="164"/>
        <v>0</v>
      </c>
      <c r="K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1">
        <f t="shared" si="165"/>
        <v>0</v>
      </c>
      <c r="AF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1">
        <f t="shared" si="166"/>
        <v>0</v>
      </c>
      <c r="AJ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1">
        <f t="shared" si="167"/>
        <v>0</v>
      </c>
      <c r="AN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1">
        <f t="shared" si="168"/>
        <v>0</v>
      </c>
      <c r="AR262" s="181">
        <f t="shared" si="169"/>
        <v>0</v>
      </c>
    </row>
    <row r="263" spans="2:44" x14ac:dyDescent="0.25">
      <c r="B263" s="179" t="s">
        <v>320</v>
      </c>
      <c r="C263" s="180" t="s">
        <v>197</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162"/>
        <v>0</v>
      </c>
      <c r="G263" s="181"/>
      <c r="H263" s="181">
        <f t="shared" si="163"/>
        <v>0</v>
      </c>
      <c r="I263" s="181"/>
      <c r="J263" s="181">
        <f t="shared" si="164"/>
        <v>0</v>
      </c>
      <c r="K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1">
        <f t="shared" si="165"/>
        <v>0</v>
      </c>
      <c r="AF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1">
        <f t="shared" si="166"/>
        <v>0</v>
      </c>
      <c r="AJ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1">
        <f t="shared" si="167"/>
        <v>0</v>
      </c>
      <c r="AN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1">
        <f t="shared" si="168"/>
        <v>0</v>
      </c>
      <c r="AR263" s="181">
        <f t="shared" si="169"/>
        <v>0</v>
      </c>
    </row>
    <row r="264" spans="2:44" x14ac:dyDescent="0.25">
      <c r="B264" s="179" t="s">
        <v>848</v>
      </c>
      <c r="C264" s="180" t="s">
        <v>849</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si="162"/>
        <v>0</v>
      </c>
      <c r="G264" s="181"/>
      <c r="H264" s="181">
        <f t="shared" si="163"/>
        <v>0</v>
      </c>
      <c r="I264" s="181"/>
      <c r="J264" s="181">
        <f t="shared" si="164"/>
        <v>0</v>
      </c>
      <c r="K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1">
        <f t="shared" si="165"/>
        <v>0</v>
      </c>
      <c r="AF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1">
        <f t="shared" si="166"/>
        <v>0</v>
      </c>
      <c r="AJ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1">
        <f t="shared" si="167"/>
        <v>0</v>
      </c>
      <c r="AN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1">
        <f t="shared" si="168"/>
        <v>0</v>
      </c>
      <c r="AR264" s="181">
        <f t="shared" si="169"/>
        <v>0</v>
      </c>
    </row>
    <row r="265" spans="2:44" x14ac:dyDescent="0.25">
      <c r="B265" s="179" t="s">
        <v>850</v>
      </c>
      <c r="C265" s="180" t="s">
        <v>851</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162"/>
        <v>0</v>
      </c>
      <c r="G265" s="181"/>
      <c r="H265" s="181">
        <f t="shared" si="163"/>
        <v>0</v>
      </c>
      <c r="I265" s="181"/>
      <c r="J265" s="181">
        <f t="shared" si="164"/>
        <v>0</v>
      </c>
      <c r="K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1">
        <f t="shared" si="165"/>
        <v>0</v>
      </c>
      <c r="AF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1">
        <f t="shared" si="166"/>
        <v>0</v>
      </c>
      <c r="AJ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1">
        <f t="shared" si="167"/>
        <v>0</v>
      </c>
      <c r="AN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1">
        <f t="shared" si="168"/>
        <v>0</v>
      </c>
      <c r="AR265" s="181">
        <f t="shared" si="169"/>
        <v>0</v>
      </c>
    </row>
    <row r="266" spans="2:44" x14ac:dyDescent="0.25">
      <c r="B266" s="179" t="s">
        <v>852</v>
      </c>
      <c r="C266" s="180" t="s">
        <v>853</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162"/>
        <v>0</v>
      </c>
      <c r="G266" s="181"/>
      <c r="H266" s="181">
        <f t="shared" si="163"/>
        <v>0</v>
      </c>
      <c r="I266" s="181"/>
      <c r="J266" s="181">
        <f t="shared" si="164"/>
        <v>0</v>
      </c>
      <c r="K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1">
        <f t="shared" si="165"/>
        <v>0</v>
      </c>
      <c r="AF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1">
        <f t="shared" si="166"/>
        <v>0</v>
      </c>
      <c r="AJ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1">
        <f t="shared" si="167"/>
        <v>0</v>
      </c>
      <c r="AN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1">
        <f t="shared" si="168"/>
        <v>0</v>
      </c>
      <c r="AR266" s="181">
        <f t="shared" si="169"/>
        <v>0</v>
      </c>
    </row>
    <row r="267" spans="2:44" x14ac:dyDescent="0.25">
      <c r="B267" s="188" t="s">
        <v>321</v>
      </c>
      <c r="C267" s="189" t="s">
        <v>198</v>
      </c>
      <c r="D267" s="190">
        <f>SUM(D268:D311)</f>
        <v>0</v>
      </c>
      <c r="E267" s="190">
        <f>SUM(E268:E311)</f>
        <v>0</v>
      </c>
      <c r="F267" s="190">
        <f t="shared" si="162"/>
        <v>0</v>
      </c>
      <c r="G267" s="190">
        <f>SUM(G268:G311)</f>
        <v>0</v>
      </c>
      <c r="H267" s="190">
        <f t="shared" si="163"/>
        <v>0</v>
      </c>
      <c r="I267" s="190">
        <f>SUM(I268:I311)</f>
        <v>0</v>
      </c>
      <c r="J267" s="190">
        <f t="shared" si="164"/>
        <v>0</v>
      </c>
      <c r="K267" s="190">
        <f t="shared" ref="K267:AD267" si="171">SUM(K268:K311)</f>
        <v>0</v>
      </c>
      <c r="L267" s="190">
        <f t="shared" si="171"/>
        <v>0</v>
      </c>
      <c r="M267" s="190">
        <f t="shared" si="171"/>
        <v>0</v>
      </c>
      <c r="N267" s="190">
        <f t="shared" si="171"/>
        <v>0</v>
      </c>
      <c r="O267" s="190">
        <f t="shared" si="171"/>
        <v>0</v>
      </c>
      <c r="P267" s="190">
        <f>SUM(P268:P311)</f>
        <v>0</v>
      </c>
      <c r="Q267" s="190">
        <f>SUM(Q268:Q311)</f>
        <v>0</v>
      </c>
      <c r="R267" s="190">
        <f t="shared" si="171"/>
        <v>0</v>
      </c>
      <c r="S267" s="190">
        <f t="shared" si="171"/>
        <v>0</v>
      </c>
      <c r="T267" s="190">
        <f>SUM(T268:T311)</f>
        <v>0</v>
      </c>
      <c r="U267" s="190">
        <f t="shared" si="171"/>
        <v>0</v>
      </c>
      <c r="V267" s="190">
        <f t="shared" si="171"/>
        <v>0</v>
      </c>
      <c r="W267" s="190">
        <f>SUM(W268:W311)</f>
        <v>0</v>
      </c>
      <c r="X267" s="190">
        <f t="shared" si="171"/>
        <v>0</v>
      </c>
      <c r="Y267" s="190">
        <f>SUM(Y268:Y311)</f>
        <v>0</v>
      </c>
      <c r="Z267" s="190">
        <f>SUM(Z268:Z311)</f>
        <v>0</v>
      </c>
      <c r="AA267" s="190">
        <f t="shared" si="171"/>
        <v>0</v>
      </c>
      <c r="AB267" s="190">
        <f t="shared" si="171"/>
        <v>0</v>
      </c>
      <c r="AC267" s="190">
        <f t="shared" si="171"/>
        <v>0</v>
      </c>
      <c r="AD267" s="190">
        <f t="shared" si="171"/>
        <v>0</v>
      </c>
      <c r="AE267" s="190">
        <f t="shared" si="165"/>
        <v>0</v>
      </c>
      <c r="AF267" s="190">
        <f>SUM(AF268:AF311)</f>
        <v>0</v>
      </c>
      <c r="AG267" s="190">
        <f>SUM(AG268:AG311)</f>
        <v>0</v>
      </c>
      <c r="AH267" s="190">
        <f>SUM(AH268:AH311)</f>
        <v>0</v>
      </c>
      <c r="AI267" s="190">
        <f t="shared" si="166"/>
        <v>0</v>
      </c>
      <c r="AJ267" s="190">
        <f>SUM(AJ268:AJ311)</f>
        <v>0</v>
      </c>
      <c r="AK267" s="190">
        <f>SUM(AK268:AK311)</f>
        <v>0</v>
      </c>
      <c r="AL267" s="190">
        <f>SUM(AL268:AL311)</f>
        <v>0</v>
      </c>
      <c r="AM267" s="190">
        <f t="shared" si="167"/>
        <v>0</v>
      </c>
      <c r="AN267" s="190">
        <f>SUM(AN268:AN311)</f>
        <v>0</v>
      </c>
      <c r="AO267" s="190">
        <f>SUM(AO268:AO311)</f>
        <v>0</v>
      </c>
      <c r="AP267" s="190">
        <f>SUM(AP268:AP311)</f>
        <v>0</v>
      </c>
      <c r="AQ267" s="190">
        <f t="shared" si="168"/>
        <v>0</v>
      </c>
      <c r="AR267" s="190">
        <f t="shared" si="169"/>
        <v>0</v>
      </c>
    </row>
    <row r="268" spans="2:44" x14ac:dyDescent="0.25">
      <c r="B268" s="179" t="s">
        <v>854</v>
      </c>
      <c r="C268" s="180" t="s">
        <v>855</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162"/>
        <v>0</v>
      </c>
      <c r="G268" s="181"/>
      <c r="H268" s="181">
        <f t="shared" si="163"/>
        <v>0</v>
      </c>
      <c r="I268" s="181"/>
      <c r="J268" s="181">
        <f t="shared" si="164"/>
        <v>0</v>
      </c>
      <c r="K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1">
        <f t="shared" si="165"/>
        <v>0</v>
      </c>
      <c r="AF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1">
        <f t="shared" si="166"/>
        <v>0</v>
      </c>
      <c r="AJ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1">
        <f t="shared" si="167"/>
        <v>0</v>
      </c>
      <c r="AN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1">
        <f t="shared" si="168"/>
        <v>0</v>
      </c>
      <c r="AR268" s="181">
        <f t="shared" si="169"/>
        <v>0</v>
      </c>
    </row>
    <row r="269" spans="2:44" x14ac:dyDescent="0.25">
      <c r="B269" s="179" t="s">
        <v>322</v>
      </c>
      <c r="C269" s="180" t="s">
        <v>856</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172">D269+E269</f>
        <v>0</v>
      </c>
      <c r="G269" s="181"/>
      <c r="H269" s="181">
        <f t="shared" ref="H269:H300" si="173">F269-G269</f>
        <v>0</v>
      </c>
      <c r="I269" s="181"/>
      <c r="J269" s="181">
        <f t="shared" ref="J269:J300" si="174">F269-I269</f>
        <v>0</v>
      </c>
      <c r="K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1">
        <f t="shared" ref="AE269:AE300" si="175">AB269+AC269+AD269</f>
        <v>0</v>
      </c>
      <c r="AF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1">
        <f t="shared" ref="AI269:AI300" si="176">AF269+AG269+AH269</f>
        <v>0</v>
      </c>
      <c r="AJ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1">
        <f t="shared" ref="AM269:AM300" si="177">AJ269+AK269+AL269</f>
        <v>0</v>
      </c>
      <c r="AN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1">
        <f t="shared" ref="AQ269:AQ300" si="178">AN269+AO269+AP269</f>
        <v>0</v>
      </c>
      <c r="AR269" s="181">
        <f t="shared" ref="AR269:AR300" si="179">AE269+AI269+AM269+AQ269</f>
        <v>0</v>
      </c>
    </row>
    <row r="270" spans="2:44" x14ac:dyDescent="0.25">
      <c r="B270" s="179" t="s">
        <v>857</v>
      </c>
      <c r="C270" s="180" t="s">
        <v>858</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172"/>
        <v>0</v>
      </c>
      <c r="G270" s="181"/>
      <c r="H270" s="181">
        <f t="shared" si="173"/>
        <v>0</v>
      </c>
      <c r="I270" s="181"/>
      <c r="J270" s="181">
        <f t="shared" si="174"/>
        <v>0</v>
      </c>
      <c r="K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1">
        <f t="shared" si="175"/>
        <v>0</v>
      </c>
      <c r="AF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1">
        <f t="shared" si="176"/>
        <v>0</v>
      </c>
      <c r="AJ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1">
        <f t="shared" si="177"/>
        <v>0</v>
      </c>
      <c r="AN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1">
        <f t="shared" si="178"/>
        <v>0</v>
      </c>
      <c r="AR270" s="181">
        <f t="shared" si="179"/>
        <v>0</v>
      </c>
    </row>
    <row r="271" spans="2:44" x14ac:dyDescent="0.25">
      <c r="B271" s="179" t="s">
        <v>859</v>
      </c>
      <c r="C271" s="180" t="s">
        <v>860</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172"/>
        <v>0</v>
      </c>
      <c r="G271" s="181"/>
      <c r="H271" s="181">
        <f t="shared" si="173"/>
        <v>0</v>
      </c>
      <c r="I271" s="181"/>
      <c r="J271" s="181">
        <f t="shared" si="174"/>
        <v>0</v>
      </c>
      <c r="K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1">
        <f t="shared" si="175"/>
        <v>0</v>
      </c>
      <c r="AF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1">
        <f t="shared" si="176"/>
        <v>0</v>
      </c>
      <c r="AJ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1">
        <f t="shared" si="177"/>
        <v>0</v>
      </c>
      <c r="AN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1">
        <f t="shared" si="178"/>
        <v>0</v>
      </c>
      <c r="AR271" s="181">
        <f t="shared" si="179"/>
        <v>0</v>
      </c>
    </row>
    <row r="272" spans="2:44" x14ac:dyDescent="0.25">
      <c r="B272" s="179" t="s">
        <v>861</v>
      </c>
      <c r="C272" s="180" t="s">
        <v>862</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172"/>
        <v>0</v>
      </c>
      <c r="G272" s="181"/>
      <c r="H272" s="181">
        <f t="shared" si="173"/>
        <v>0</v>
      </c>
      <c r="I272" s="181"/>
      <c r="J272" s="181">
        <f t="shared" si="174"/>
        <v>0</v>
      </c>
      <c r="K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1">
        <f t="shared" si="175"/>
        <v>0</v>
      </c>
      <c r="AF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1">
        <f t="shared" si="176"/>
        <v>0</v>
      </c>
      <c r="AJ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1">
        <f t="shared" si="177"/>
        <v>0</v>
      </c>
      <c r="AN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1">
        <f t="shared" si="178"/>
        <v>0</v>
      </c>
      <c r="AR272" s="181">
        <f t="shared" si="179"/>
        <v>0</v>
      </c>
    </row>
    <row r="273" spans="2:44" x14ac:dyDescent="0.25">
      <c r="B273" s="179" t="s">
        <v>863</v>
      </c>
      <c r="C273" s="180" t="s">
        <v>864</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172"/>
        <v>0</v>
      </c>
      <c r="G273" s="181"/>
      <c r="H273" s="181">
        <f t="shared" si="173"/>
        <v>0</v>
      </c>
      <c r="I273" s="181"/>
      <c r="J273" s="181">
        <f t="shared" si="174"/>
        <v>0</v>
      </c>
      <c r="K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1">
        <f t="shared" si="175"/>
        <v>0</v>
      </c>
      <c r="AF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1">
        <f t="shared" si="176"/>
        <v>0</v>
      </c>
      <c r="AJ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1">
        <f t="shared" si="177"/>
        <v>0</v>
      </c>
      <c r="AN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1">
        <f t="shared" si="178"/>
        <v>0</v>
      </c>
      <c r="AR273" s="181">
        <f t="shared" si="179"/>
        <v>0</v>
      </c>
    </row>
    <row r="274" spans="2:44" x14ac:dyDescent="0.25">
      <c r="B274" s="179" t="s">
        <v>865</v>
      </c>
      <c r="C274" s="180" t="s">
        <v>866</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172"/>
        <v>0</v>
      </c>
      <c r="G274" s="181"/>
      <c r="H274" s="181">
        <f t="shared" si="173"/>
        <v>0</v>
      </c>
      <c r="I274" s="181"/>
      <c r="J274" s="181">
        <f t="shared" si="174"/>
        <v>0</v>
      </c>
      <c r="K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1">
        <f t="shared" si="175"/>
        <v>0</v>
      </c>
      <c r="AF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1">
        <f t="shared" si="176"/>
        <v>0</v>
      </c>
      <c r="AJ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1">
        <f t="shared" si="177"/>
        <v>0</v>
      </c>
      <c r="AN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1">
        <f t="shared" si="178"/>
        <v>0</v>
      </c>
      <c r="AR274" s="181">
        <f t="shared" si="179"/>
        <v>0</v>
      </c>
    </row>
    <row r="275" spans="2:44" x14ac:dyDescent="0.25">
      <c r="B275" s="179" t="s">
        <v>867</v>
      </c>
      <c r="C275" s="180" t="s">
        <v>868</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172"/>
        <v>0</v>
      </c>
      <c r="G275" s="181"/>
      <c r="H275" s="181">
        <f t="shared" si="173"/>
        <v>0</v>
      </c>
      <c r="I275" s="181"/>
      <c r="J275" s="181">
        <f t="shared" si="174"/>
        <v>0</v>
      </c>
      <c r="K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1">
        <f t="shared" si="175"/>
        <v>0</v>
      </c>
      <c r="AF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1">
        <f t="shared" si="176"/>
        <v>0</v>
      </c>
      <c r="AJ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1">
        <f t="shared" si="177"/>
        <v>0</v>
      </c>
      <c r="AN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1">
        <f t="shared" si="178"/>
        <v>0</v>
      </c>
      <c r="AR275" s="181">
        <f t="shared" si="179"/>
        <v>0</v>
      </c>
    </row>
    <row r="276" spans="2:44" x14ac:dyDescent="0.25">
      <c r="B276" s="179" t="s">
        <v>323</v>
      </c>
      <c r="C276" s="180" t="s">
        <v>869</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172"/>
        <v>0</v>
      </c>
      <c r="G276" s="181"/>
      <c r="H276" s="181">
        <f t="shared" si="173"/>
        <v>0</v>
      </c>
      <c r="I276" s="181"/>
      <c r="J276" s="181">
        <f t="shared" si="174"/>
        <v>0</v>
      </c>
      <c r="K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1">
        <f t="shared" si="175"/>
        <v>0</v>
      </c>
      <c r="AF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1">
        <f t="shared" si="176"/>
        <v>0</v>
      </c>
      <c r="AJ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1">
        <f t="shared" si="177"/>
        <v>0</v>
      </c>
      <c r="AN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1">
        <f t="shared" si="178"/>
        <v>0</v>
      </c>
      <c r="AR276" s="181">
        <f t="shared" si="179"/>
        <v>0</v>
      </c>
    </row>
    <row r="277" spans="2:44" x14ac:dyDescent="0.25">
      <c r="B277" s="179" t="s">
        <v>870</v>
      </c>
      <c r="C277" s="180" t="s">
        <v>871</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172"/>
        <v>0</v>
      </c>
      <c r="G277" s="181"/>
      <c r="H277" s="181">
        <f t="shared" si="173"/>
        <v>0</v>
      </c>
      <c r="I277" s="181"/>
      <c r="J277" s="181">
        <f t="shared" si="174"/>
        <v>0</v>
      </c>
      <c r="K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1">
        <f t="shared" si="175"/>
        <v>0</v>
      </c>
      <c r="AF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1">
        <f t="shared" si="176"/>
        <v>0</v>
      </c>
      <c r="AJ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1">
        <f t="shared" si="177"/>
        <v>0</v>
      </c>
      <c r="AN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1">
        <f t="shared" si="178"/>
        <v>0</v>
      </c>
      <c r="AR277" s="181">
        <f t="shared" si="179"/>
        <v>0</v>
      </c>
    </row>
    <row r="278" spans="2:44" x14ac:dyDescent="0.25">
      <c r="B278" s="179" t="s">
        <v>872</v>
      </c>
      <c r="C278" s="180" t="s">
        <v>873</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172"/>
        <v>0</v>
      </c>
      <c r="G278" s="181"/>
      <c r="H278" s="181">
        <f t="shared" si="173"/>
        <v>0</v>
      </c>
      <c r="I278" s="181"/>
      <c r="J278" s="181">
        <f t="shared" si="174"/>
        <v>0</v>
      </c>
      <c r="K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1">
        <f t="shared" si="175"/>
        <v>0</v>
      </c>
      <c r="AF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1">
        <f t="shared" si="176"/>
        <v>0</v>
      </c>
      <c r="AJ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1">
        <f t="shared" si="177"/>
        <v>0</v>
      </c>
      <c r="AN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1">
        <f t="shared" si="178"/>
        <v>0</v>
      </c>
      <c r="AR278" s="181">
        <f t="shared" si="179"/>
        <v>0</v>
      </c>
    </row>
    <row r="279" spans="2:44" x14ac:dyDescent="0.25">
      <c r="B279" s="179" t="s">
        <v>874</v>
      </c>
      <c r="C279" s="180" t="s">
        <v>875</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172"/>
        <v>0</v>
      </c>
      <c r="G279" s="181"/>
      <c r="H279" s="181">
        <f t="shared" si="173"/>
        <v>0</v>
      </c>
      <c r="I279" s="181"/>
      <c r="J279" s="181">
        <f t="shared" si="174"/>
        <v>0</v>
      </c>
      <c r="K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1">
        <f t="shared" si="175"/>
        <v>0</v>
      </c>
      <c r="AF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1">
        <f t="shared" si="176"/>
        <v>0</v>
      </c>
      <c r="AJ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1">
        <f t="shared" si="177"/>
        <v>0</v>
      </c>
      <c r="AN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1">
        <f t="shared" si="178"/>
        <v>0</v>
      </c>
      <c r="AR279" s="181">
        <f t="shared" si="179"/>
        <v>0</v>
      </c>
    </row>
    <row r="280" spans="2:44" x14ac:dyDescent="0.25">
      <c r="B280" s="179" t="s">
        <v>876</v>
      </c>
      <c r="C280" s="180" t="s">
        <v>877</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172"/>
        <v>0</v>
      </c>
      <c r="G280" s="181"/>
      <c r="H280" s="181">
        <f t="shared" si="173"/>
        <v>0</v>
      </c>
      <c r="I280" s="181"/>
      <c r="J280" s="181">
        <f t="shared" si="174"/>
        <v>0</v>
      </c>
      <c r="K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1">
        <f t="shared" si="175"/>
        <v>0</v>
      </c>
      <c r="AF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1">
        <f t="shared" si="176"/>
        <v>0</v>
      </c>
      <c r="AJ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1">
        <f t="shared" si="177"/>
        <v>0</v>
      </c>
      <c r="AN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1">
        <f t="shared" si="178"/>
        <v>0</v>
      </c>
      <c r="AR280" s="181">
        <f t="shared" si="179"/>
        <v>0</v>
      </c>
    </row>
    <row r="281" spans="2:44" x14ac:dyDescent="0.25">
      <c r="B281" s="179" t="s">
        <v>878</v>
      </c>
      <c r="C281" s="180" t="s">
        <v>879</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172"/>
        <v>0</v>
      </c>
      <c r="G281" s="181"/>
      <c r="H281" s="181">
        <f t="shared" si="173"/>
        <v>0</v>
      </c>
      <c r="I281" s="181"/>
      <c r="J281" s="181">
        <f t="shared" si="174"/>
        <v>0</v>
      </c>
      <c r="K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1">
        <f t="shared" si="175"/>
        <v>0</v>
      </c>
      <c r="AF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1">
        <f t="shared" si="176"/>
        <v>0</v>
      </c>
      <c r="AJ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1">
        <f t="shared" si="177"/>
        <v>0</v>
      </c>
      <c r="AN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1">
        <f t="shared" si="178"/>
        <v>0</v>
      </c>
      <c r="AR281" s="181">
        <f t="shared" si="179"/>
        <v>0</v>
      </c>
    </row>
    <row r="282" spans="2:44" x14ac:dyDescent="0.25">
      <c r="B282" s="179" t="s">
        <v>880</v>
      </c>
      <c r="C282" s="180" t="s">
        <v>881</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172"/>
        <v>0</v>
      </c>
      <c r="G282" s="181"/>
      <c r="H282" s="181">
        <f t="shared" si="173"/>
        <v>0</v>
      </c>
      <c r="I282" s="181"/>
      <c r="J282" s="181">
        <f t="shared" si="174"/>
        <v>0</v>
      </c>
      <c r="K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1">
        <f t="shared" si="175"/>
        <v>0</v>
      </c>
      <c r="AF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1">
        <f t="shared" si="176"/>
        <v>0</v>
      </c>
      <c r="AJ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1">
        <f t="shared" si="177"/>
        <v>0</v>
      </c>
      <c r="AN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1">
        <f t="shared" si="178"/>
        <v>0</v>
      </c>
      <c r="AR282" s="181">
        <f t="shared" si="179"/>
        <v>0</v>
      </c>
    </row>
    <row r="283" spans="2:44" x14ac:dyDescent="0.25">
      <c r="B283" s="179" t="s">
        <v>882</v>
      </c>
      <c r="C283" s="180" t="s">
        <v>883</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172"/>
        <v>0</v>
      </c>
      <c r="G283" s="181"/>
      <c r="H283" s="181">
        <f t="shared" si="173"/>
        <v>0</v>
      </c>
      <c r="I283" s="181"/>
      <c r="J283" s="181">
        <f t="shared" si="174"/>
        <v>0</v>
      </c>
      <c r="K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1">
        <f t="shared" si="175"/>
        <v>0</v>
      </c>
      <c r="AF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1">
        <f t="shared" si="176"/>
        <v>0</v>
      </c>
      <c r="AJ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1">
        <f t="shared" si="177"/>
        <v>0</v>
      </c>
      <c r="AN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1">
        <f t="shared" si="178"/>
        <v>0</v>
      </c>
      <c r="AR283" s="181">
        <f t="shared" si="179"/>
        <v>0</v>
      </c>
    </row>
    <row r="284" spans="2:44" x14ac:dyDescent="0.25">
      <c r="B284" s="179" t="s">
        <v>884</v>
      </c>
      <c r="C284" s="180" t="s">
        <v>885</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172"/>
        <v>0</v>
      </c>
      <c r="G284" s="181"/>
      <c r="H284" s="181">
        <f t="shared" si="173"/>
        <v>0</v>
      </c>
      <c r="I284" s="181"/>
      <c r="J284" s="181">
        <f t="shared" si="174"/>
        <v>0</v>
      </c>
      <c r="K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1">
        <f t="shared" si="175"/>
        <v>0</v>
      </c>
      <c r="AF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1">
        <f t="shared" si="176"/>
        <v>0</v>
      </c>
      <c r="AJ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1">
        <f t="shared" si="177"/>
        <v>0</v>
      </c>
      <c r="AN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1">
        <f t="shared" si="178"/>
        <v>0</v>
      </c>
      <c r="AR284" s="181">
        <f t="shared" si="179"/>
        <v>0</v>
      </c>
    </row>
    <row r="285" spans="2:44" x14ac:dyDescent="0.25">
      <c r="B285" s="179" t="s">
        <v>324</v>
      </c>
      <c r="C285" s="180" t="s">
        <v>886</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172"/>
        <v>0</v>
      </c>
      <c r="G285" s="181"/>
      <c r="H285" s="181">
        <f t="shared" si="173"/>
        <v>0</v>
      </c>
      <c r="I285" s="181"/>
      <c r="J285" s="181">
        <f t="shared" si="174"/>
        <v>0</v>
      </c>
      <c r="K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1">
        <f t="shared" si="175"/>
        <v>0</v>
      </c>
      <c r="AF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1">
        <f t="shared" si="176"/>
        <v>0</v>
      </c>
      <c r="AJ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1">
        <f t="shared" si="177"/>
        <v>0</v>
      </c>
      <c r="AN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1">
        <f t="shared" si="178"/>
        <v>0</v>
      </c>
      <c r="AR285" s="181">
        <f t="shared" si="179"/>
        <v>0</v>
      </c>
    </row>
    <row r="286" spans="2:44" x14ac:dyDescent="0.25">
      <c r="B286" s="179" t="s">
        <v>887</v>
      </c>
      <c r="C286" s="180" t="s">
        <v>888</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172"/>
        <v>0</v>
      </c>
      <c r="G286" s="181"/>
      <c r="H286" s="181">
        <f t="shared" si="173"/>
        <v>0</v>
      </c>
      <c r="I286" s="181"/>
      <c r="J286" s="181">
        <f t="shared" si="174"/>
        <v>0</v>
      </c>
      <c r="K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1">
        <f t="shared" si="175"/>
        <v>0</v>
      </c>
      <c r="AF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1">
        <f t="shared" si="176"/>
        <v>0</v>
      </c>
      <c r="AJ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1">
        <f t="shared" si="177"/>
        <v>0</v>
      </c>
      <c r="AN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1">
        <f t="shared" si="178"/>
        <v>0</v>
      </c>
      <c r="AR286" s="181">
        <f t="shared" si="179"/>
        <v>0</v>
      </c>
    </row>
    <row r="287" spans="2:44" x14ac:dyDescent="0.25">
      <c r="B287" s="179" t="s">
        <v>889</v>
      </c>
      <c r="C287" s="180" t="s">
        <v>890</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172"/>
        <v>0</v>
      </c>
      <c r="G287" s="181"/>
      <c r="H287" s="181">
        <f t="shared" si="173"/>
        <v>0</v>
      </c>
      <c r="I287" s="181"/>
      <c r="J287" s="181">
        <f t="shared" si="174"/>
        <v>0</v>
      </c>
      <c r="K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1">
        <f t="shared" si="175"/>
        <v>0</v>
      </c>
      <c r="AF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1">
        <f t="shared" si="176"/>
        <v>0</v>
      </c>
      <c r="AJ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1">
        <f t="shared" si="177"/>
        <v>0</v>
      </c>
      <c r="AN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1">
        <f t="shared" si="178"/>
        <v>0</v>
      </c>
      <c r="AR287" s="181">
        <f t="shared" si="179"/>
        <v>0</v>
      </c>
    </row>
    <row r="288" spans="2:44" x14ac:dyDescent="0.25">
      <c r="B288" s="179" t="s">
        <v>891</v>
      </c>
      <c r="C288" s="180" t="s">
        <v>892</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172"/>
        <v>0</v>
      </c>
      <c r="G288" s="181"/>
      <c r="H288" s="181">
        <f t="shared" si="173"/>
        <v>0</v>
      </c>
      <c r="I288" s="181"/>
      <c r="J288" s="181">
        <f t="shared" si="174"/>
        <v>0</v>
      </c>
      <c r="K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1">
        <f t="shared" si="175"/>
        <v>0</v>
      </c>
      <c r="AF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1">
        <f t="shared" si="176"/>
        <v>0</v>
      </c>
      <c r="AJ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1">
        <f t="shared" si="177"/>
        <v>0</v>
      </c>
      <c r="AN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1">
        <f t="shared" si="178"/>
        <v>0</v>
      </c>
      <c r="AR288" s="181">
        <f t="shared" si="179"/>
        <v>0</v>
      </c>
    </row>
    <row r="289" spans="2:44" x14ac:dyDescent="0.25">
      <c r="B289" s="179" t="s">
        <v>893</v>
      </c>
      <c r="C289" s="180" t="s">
        <v>886</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172"/>
        <v>0</v>
      </c>
      <c r="G289" s="181"/>
      <c r="H289" s="181">
        <f t="shared" si="173"/>
        <v>0</v>
      </c>
      <c r="I289" s="181"/>
      <c r="J289" s="181">
        <f t="shared" si="174"/>
        <v>0</v>
      </c>
      <c r="K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1">
        <f t="shared" si="175"/>
        <v>0</v>
      </c>
      <c r="AF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1">
        <f t="shared" si="176"/>
        <v>0</v>
      </c>
      <c r="AJ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1">
        <f t="shared" si="177"/>
        <v>0</v>
      </c>
      <c r="AN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1">
        <f t="shared" si="178"/>
        <v>0</v>
      </c>
      <c r="AR289" s="181">
        <f t="shared" si="179"/>
        <v>0</v>
      </c>
    </row>
    <row r="290" spans="2:44" x14ac:dyDescent="0.25">
      <c r="B290" s="179" t="s">
        <v>894</v>
      </c>
      <c r="C290" s="180" t="s">
        <v>895</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172"/>
        <v>0</v>
      </c>
      <c r="G290" s="181"/>
      <c r="H290" s="181">
        <f t="shared" si="173"/>
        <v>0</v>
      </c>
      <c r="I290" s="181"/>
      <c r="J290" s="181">
        <f t="shared" si="174"/>
        <v>0</v>
      </c>
      <c r="K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1">
        <f t="shared" si="175"/>
        <v>0</v>
      </c>
      <c r="AF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1">
        <f t="shared" si="176"/>
        <v>0</v>
      </c>
      <c r="AJ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1">
        <f t="shared" si="177"/>
        <v>0</v>
      </c>
      <c r="AN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1">
        <f t="shared" si="178"/>
        <v>0</v>
      </c>
      <c r="AR290" s="181">
        <f t="shared" si="179"/>
        <v>0</v>
      </c>
    </row>
    <row r="291" spans="2:44" x14ac:dyDescent="0.25">
      <c r="B291" s="179" t="s">
        <v>896</v>
      </c>
      <c r="C291" s="180" t="s">
        <v>897</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172"/>
        <v>0</v>
      </c>
      <c r="G291" s="181"/>
      <c r="H291" s="181">
        <f t="shared" si="173"/>
        <v>0</v>
      </c>
      <c r="I291" s="181"/>
      <c r="J291" s="181">
        <f t="shared" si="174"/>
        <v>0</v>
      </c>
      <c r="K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1">
        <f t="shared" si="175"/>
        <v>0</v>
      </c>
      <c r="AF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1">
        <f t="shared" si="176"/>
        <v>0</v>
      </c>
      <c r="AJ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1">
        <f t="shared" si="177"/>
        <v>0</v>
      </c>
      <c r="AN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1">
        <f t="shared" si="178"/>
        <v>0</v>
      </c>
      <c r="AR291" s="181">
        <f t="shared" si="179"/>
        <v>0</v>
      </c>
    </row>
    <row r="292" spans="2:44" x14ac:dyDescent="0.25">
      <c r="B292" s="179" t="s">
        <v>898</v>
      </c>
      <c r="C292" s="180" t="s">
        <v>899</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172"/>
        <v>0</v>
      </c>
      <c r="G292" s="181"/>
      <c r="H292" s="181">
        <f t="shared" si="173"/>
        <v>0</v>
      </c>
      <c r="I292" s="181"/>
      <c r="J292" s="181">
        <f t="shared" si="174"/>
        <v>0</v>
      </c>
      <c r="K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1">
        <f t="shared" si="175"/>
        <v>0</v>
      </c>
      <c r="AF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1">
        <f t="shared" si="176"/>
        <v>0</v>
      </c>
      <c r="AJ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1">
        <f t="shared" si="177"/>
        <v>0</v>
      </c>
      <c r="AN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1">
        <f t="shared" si="178"/>
        <v>0</v>
      </c>
      <c r="AR292" s="181">
        <f t="shared" si="179"/>
        <v>0</v>
      </c>
    </row>
    <row r="293" spans="2:44" x14ac:dyDescent="0.25">
      <c r="B293" s="179" t="s">
        <v>900</v>
      </c>
      <c r="C293" s="180" t="s">
        <v>901</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172"/>
        <v>0</v>
      </c>
      <c r="G293" s="181"/>
      <c r="H293" s="181">
        <f t="shared" si="173"/>
        <v>0</v>
      </c>
      <c r="I293" s="181"/>
      <c r="J293" s="181">
        <f t="shared" si="174"/>
        <v>0</v>
      </c>
      <c r="K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1">
        <f t="shared" si="175"/>
        <v>0</v>
      </c>
      <c r="AF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1">
        <f t="shared" si="176"/>
        <v>0</v>
      </c>
      <c r="AJ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1">
        <f t="shared" si="177"/>
        <v>0</v>
      </c>
      <c r="AN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1">
        <f t="shared" si="178"/>
        <v>0</v>
      </c>
      <c r="AR293" s="181">
        <f t="shared" si="179"/>
        <v>0</v>
      </c>
    </row>
    <row r="294" spans="2:44" x14ac:dyDescent="0.25">
      <c r="B294" s="179" t="s">
        <v>902</v>
      </c>
      <c r="C294" s="180" t="s">
        <v>903</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172"/>
        <v>0</v>
      </c>
      <c r="G294" s="181"/>
      <c r="H294" s="181">
        <f t="shared" si="173"/>
        <v>0</v>
      </c>
      <c r="I294" s="181"/>
      <c r="J294" s="181">
        <f t="shared" si="174"/>
        <v>0</v>
      </c>
      <c r="K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1">
        <f t="shared" si="175"/>
        <v>0</v>
      </c>
      <c r="AF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1">
        <f t="shared" si="176"/>
        <v>0</v>
      </c>
      <c r="AJ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1">
        <f t="shared" si="177"/>
        <v>0</v>
      </c>
      <c r="AN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1">
        <f t="shared" si="178"/>
        <v>0</v>
      </c>
      <c r="AR294" s="181">
        <f t="shared" si="179"/>
        <v>0</v>
      </c>
    </row>
    <row r="295" spans="2:44" x14ac:dyDescent="0.25">
      <c r="B295" s="179" t="s">
        <v>904</v>
      </c>
      <c r="C295" s="180" t="s">
        <v>905</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172"/>
        <v>0</v>
      </c>
      <c r="G295" s="181"/>
      <c r="H295" s="181">
        <f t="shared" si="173"/>
        <v>0</v>
      </c>
      <c r="I295" s="181"/>
      <c r="J295" s="181">
        <f t="shared" si="174"/>
        <v>0</v>
      </c>
      <c r="K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1">
        <f t="shared" si="175"/>
        <v>0</v>
      </c>
      <c r="AF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1">
        <f t="shared" si="176"/>
        <v>0</v>
      </c>
      <c r="AJ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1">
        <f t="shared" si="177"/>
        <v>0</v>
      </c>
      <c r="AN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1">
        <f t="shared" si="178"/>
        <v>0</v>
      </c>
      <c r="AR295" s="181">
        <f t="shared" si="179"/>
        <v>0</v>
      </c>
    </row>
    <row r="296" spans="2:44" x14ac:dyDescent="0.25">
      <c r="B296" s="179" t="s">
        <v>906</v>
      </c>
      <c r="C296" s="180" t="s">
        <v>907</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172"/>
        <v>0</v>
      </c>
      <c r="G296" s="181"/>
      <c r="H296" s="181">
        <f t="shared" si="173"/>
        <v>0</v>
      </c>
      <c r="I296" s="181"/>
      <c r="J296" s="181">
        <f t="shared" si="174"/>
        <v>0</v>
      </c>
      <c r="K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1">
        <f t="shared" si="175"/>
        <v>0</v>
      </c>
      <c r="AF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1">
        <f t="shared" si="176"/>
        <v>0</v>
      </c>
      <c r="AJ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1">
        <f t="shared" si="177"/>
        <v>0</v>
      </c>
      <c r="AN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1">
        <f t="shared" si="178"/>
        <v>0</v>
      </c>
      <c r="AR296" s="181">
        <f t="shared" si="179"/>
        <v>0</v>
      </c>
    </row>
    <row r="297" spans="2:44" x14ac:dyDescent="0.25">
      <c r="B297" s="179" t="s">
        <v>908</v>
      </c>
      <c r="C297" s="180" t="s">
        <v>909</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172"/>
        <v>0</v>
      </c>
      <c r="G297" s="181"/>
      <c r="H297" s="181">
        <f t="shared" si="173"/>
        <v>0</v>
      </c>
      <c r="I297" s="181"/>
      <c r="J297" s="181">
        <f t="shared" si="174"/>
        <v>0</v>
      </c>
      <c r="K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1">
        <f t="shared" si="175"/>
        <v>0</v>
      </c>
      <c r="AF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1">
        <f t="shared" si="176"/>
        <v>0</v>
      </c>
      <c r="AJ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1">
        <f t="shared" si="177"/>
        <v>0</v>
      </c>
      <c r="AN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1">
        <f t="shared" si="178"/>
        <v>0</v>
      </c>
      <c r="AR297" s="181">
        <f t="shared" si="179"/>
        <v>0</v>
      </c>
    </row>
    <row r="298" spans="2:44" x14ac:dyDescent="0.25">
      <c r="B298" s="179" t="s">
        <v>910</v>
      </c>
      <c r="C298" s="180" t="s">
        <v>911</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172"/>
        <v>0</v>
      </c>
      <c r="G298" s="181"/>
      <c r="H298" s="181">
        <f t="shared" si="173"/>
        <v>0</v>
      </c>
      <c r="I298" s="181"/>
      <c r="J298" s="181">
        <f t="shared" si="174"/>
        <v>0</v>
      </c>
      <c r="K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1">
        <f t="shared" si="175"/>
        <v>0</v>
      </c>
      <c r="AF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1">
        <f t="shared" si="176"/>
        <v>0</v>
      </c>
      <c r="AJ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1">
        <f t="shared" si="177"/>
        <v>0</v>
      </c>
      <c r="AN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1">
        <f t="shared" si="178"/>
        <v>0</v>
      </c>
      <c r="AR298" s="181">
        <f t="shared" si="179"/>
        <v>0</v>
      </c>
    </row>
    <row r="299" spans="2:44" x14ac:dyDescent="0.25">
      <c r="B299" s="179" t="s">
        <v>912</v>
      </c>
      <c r="C299" s="180" t="s">
        <v>913</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172"/>
        <v>0</v>
      </c>
      <c r="G299" s="181"/>
      <c r="H299" s="181">
        <f t="shared" si="173"/>
        <v>0</v>
      </c>
      <c r="I299" s="181"/>
      <c r="J299" s="181">
        <f t="shared" si="174"/>
        <v>0</v>
      </c>
      <c r="K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1">
        <f t="shared" si="175"/>
        <v>0</v>
      </c>
      <c r="AF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1">
        <f t="shared" si="176"/>
        <v>0</v>
      </c>
      <c r="AJ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1">
        <f t="shared" si="177"/>
        <v>0</v>
      </c>
      <c r="AN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1">
        <f t="shared" si="178"/>
        <v>0</v>
      </c>
      <c r="AR299" s="181">
        <f t="shared" si="179"/>
        <v>0</v>
      </c>
    </row>
    <row r="300" spans="2:44" x14ac:dyDescent="0.25">
      <c r="B300" s="179" t="s">
        <v>914</v>
      </c>
      <c r="C300" s="180" t="s">
        <v>915</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172"/>
        <v>0</v>
      </c>
      <c r="G300" s="181"/>
      <c r="H300" s="181">
        <f t="shared" si="173"/>
        <v>0</v>
      </c>
      <c r="I300" s="181"/>
      <c r="J300" s="181">
        <f t="shared" si="174"/>
        <v>0</v>
      </c>
      <c r="K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1">
        <f t="shared" si="175"/>
        <v>0</v>
      </c>
      <c r="AF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1">
        <f t="shared" si="176"/>
        <v>0</v>
      </c>
      <c r="AJ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1">
        <f t="shared" si="177"/>
        <v>0</v>
      </c>
      <c r="AN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1">
        <f t="shared" si="178"/>
        <v>0</v>
      </c>
      <c r="AR300" s="181">
        <f t="shared" si="179"/>
        <v>0</v>
      </c>
    </row>
    <row r="301" spans="2:44" x14ac:dyDescent="0.25">
      <c r="B301" s="179" t="s">
        <v>916</v>
      </c>
      <c r="C301" s="180" t="s">
        <v>917</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ref="F301:F332" si="180">D301+E301</f>
        <v>0</v>
      </c>
      <c r="G301" s="181"/>
      <c r="H301" s="181">
        <f t="shared" ref="H301:H332" si="181">F301-G301</f>
        <v>0</v>
      </c>
      <c r="I301" s="181"/>
      <c r="J301" s="181">
        <f t="shared" ref="J301:J332" si="182">F301-I301</f>
        <v>0</v>
      </c>
      <c r="K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1">
        <f t="shared" ref="AE301:AE332" si="183">AB301+AC301+AD301</f>
        <v>0</v>
      </c>
      <c r="AF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1">
        <f t="shared" ref="AI301:AI332" si="184">AF301+AG301+AH301</f>
        <v>0</v>
      </c>
      <c r="AJ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1">
        <f t="shared" ref="AM301:AM332" si="185">AJ301+AK301+AL301</f>
        <v>0</v>
      </c>
      <c r="AN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1">
        <f t="shared" ref="AQ301:AQ332" si="186">AN301+AO301+AP301</f>
        <v>0</v>
      </c>
      <c r="AR301" s="181">
        <f t="shared" ref="AR301:AR332" si="187">AE301+AI301+AM301+AQ301</f>
        <v>0</v>
      </c>
    </row>
    <row r="302" spans="2:44" x14ac:dyDescent="0.25">
      <c r="B302" s="179" t="s">
        <v>918</v>
      </c>
      <c r="C302" s="180" t="s">
        <v>919</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180"/>
        <v>0</v>
      </c>
      <c r="G302" s="181"/>
      <c r="H302" s="181">
        <f t="shared" si="181"/>
        <v>0</v>
      </c>
      <c r="I302" s="181"/>
      <c r="J302" s="181">
        <f t="shared" si="182"/>
        <v>0</v>
      </c>
      <c r="K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1">
        <f t="shared" si="183"/>
        <v>0</v>
      </c>
      <c r="AF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1">
        <f t="shared" si="184"/>
        <v>0</v>
      </c>
      <c r="AJ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1">
        <f t="shared" si="185"/>
        <v>0</v>
      </c>
      <c r="AN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1">
        <f t="shared" si="186"/>
        <v>0</v>
      </c>
      <c r="AR302" s="181">
        <f t="shared" si="187"/>
        <v>0</v>
      </c>
    </row>
    <row r="303" spans="2:44" x14ac:dyDescent="0.25">
      <c r="B303" s="179" t="s">
        <v>920</v>
      </c>
      <c r="C303" s="180" t="s">
        <v>921</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180"/>
        <v>0</v>
      </c>
      <c r="G303" s="181"/>
      <c r="H303" s="181">
        <f t="shared" si="181"/>
        <v>0</v>
      </c>
      <c r="I303" s="181"/>
      <c r="J303" s="181">
        <f t="shared" si="182"/>
        <v>0</v>
      </c>
      <c r="K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1">
        <f t="shared" si="183"/>
        <v>0</v>
      </c>
      <c r="AF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1">
        <f t="shared" si="184"/>
        <v>0</v>
      </c>
      <c r="AJ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1">
        <f t="shared" si="185"/>
        <v>0</v>
      </c>
      <c r="AN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1">
        <f t="shared" si="186"/>
        <v>0</v>
      </c>
      <c r="AR303" s="181">
        <f t="shared" si="187"/>
        <v>0</v>
      </c>
    </row>
    <row r="304" spans="2:44" x14ac:dyDescent="0.25">
      <c r="B304" s="179" t="s">
        <v>922</v>
      </c>
      <c r="C304" s="180" t="s">
        <v>923</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180"/>
        <v>0</v>
      </c>
      <c r="G304" s="181"/>
      <c r="H304" s="181">
        <f t="shared" si="181"/>
        <v>0</v>
      </c>
      <c r="I304" s="181"/>
      <c r="J304" s="181">
        <f t="shared" si="182"/>
        <v>0</v>
      </c>
      <c r="K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1">
        <f t="shared" si="183"/>
        <v>0</v>
      </c>
      <c r="AF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1">
        <f t="shared" si="184"/>
        <v>0</v>
      </c>
      <c r="AJ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1">
        <f t="shared" si="185"/>
        <v>0</v>
      </c>
      <c r="AN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1">
        <f t="shared" si="186"/>
        <v>0</v>
      </c>
      <c r="AR304" s="181">
        <f t="shared" si="187"/>
        <v>0</v>
      </c>
    </row>
    <row r="305" spans="2:44" x14ac:dyDescent="0.25">
      <c r="B305" s="179" t="s">
        <v>924</v>
      </c>
      <c r="C305" s="180" t="s">
        <v>925</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180"/>
        <v>0</v>
      </c>
      <c r="G305" s="181"/>
      <c r="H305" s="181">
        <f t="shared" si="181"/>
        <v>0</v>
      </c>
      <c r="I305" s="181"/>
      <c r="J305" s="181">
        <f t="shared" si="182"/>
        <v>0</v>
      </c>
      <c r="K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1">
        <f t="shared" si="183"/>
        <v>0</v>
      </c>
      <c r="AF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1">
        <f t="shared" si="184"/>
        <v>0</v>
      </c>
      <c r="AJ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1">
        <f t="shared" si="185"/>
        <v>0</v>
      </c>
      <c r="AN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1">
        <f t="shared" si="186"/>
        <v>0</v>
      </c>
      <c r="AR305" s="181">
        <f t="shared" si="187"/>
        <v>0</v>
      </c>
    </row>
    <row r="306" spans="2:44" x14ac:dyDescent="0.25">
      <c r="B306" s="179" t="s">
        <v>926</v>
      </c>
      <c r="C306" s="180" t="s">
        <v>927</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180"/>
        <v>0</v>
      </c>
      <c r="G306" s="181"/>
      <c r="H306" s="181">
        <f t="shared" si="181"/>
        <v>0</v>
      </c>
      <c r="I306" s="181"/>
      <c r="J306" s="181">
        <f t="shared" si="182"/>
        <v>0</v>
      </c>
      <c r="K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1">
        <f t="shared" si="183"/>
        <v>0</v>
      </c>
      <c r="AF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1">
        <f t="shared" si="184"/>
        <v>0</v>
      </c>
      <c r="AJ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1">
        <f t="shared" si="185"/>
        <v>0</v>
      </c>
      <c r="AN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1">
        <f t="shared" si="186"/>
        <v>0</v>
      </c>
      <c r="AR306" s="181">
        <f t="shared" si="187"/>
        <v>0</v>
      </c>
    </row>
    <row r="307" spans="2:44" x14ac:dyDescent="0.25">
      <c r="B307" s="179" t="s">
        <v>928</v>
      </c>
      <c r="C307" s="180" t="s">
        <v>929</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180"/>
        <v>0</v>
      </c>
      <c r="G307" s="181"/>
      <c r="H307" s="181">
        <f t="shared" si="181"/>
        <v>0</v>
      </c>
      <c r="I307" s="181"/>
      <c r="J307" s="181">
        <f t="shared" si="182"/>
        <v>0</v>
      </c>
      <c r="K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1">
        <f t="shared" si="183"/>
        <v>0</v>
      </c>
      <c r="AF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1">
        <f t="shared" si="184"/>
        <v>0</v>
      </c>
      <c r="AJ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1">
        <f t="shared" si="185"/>
        <v>0</v>
      </c>
      <c r="AN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1">
        <f t="shared" si="186"/>
        <v>0</v>
      </c>
      <c r="AR307" s="181">
        <f t="shared" si="187"/>
        <v>0</v>
      </c>
    </row>
    <row r="308" spans="2:44" x14ac:dyDescent="0.25">
      <c r="B308" s="179" t="s">
        <v>930</v>
      </c>
      <c r="C308" s="180" t="s">
        <v>931</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180"/>
        <v>0</v>
      </c>
      <c r="G308" s="181"/>
      <c r="H308" s="181">
        <f t="shared" si="181"/>
        <v>0</v>
      </c>
      <c r="I308" s="181"/>
      <c r="J308" s="181">
        <f t="shared" si="182"/>
        <v>0</v>
      </c>
      <c r="K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1">
        <f t="shared" si="183"/>
        <v>0</v>
      </c>
      <c r="AF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1">
        <f t="shared" si="184"/>
        <v>0</v>
      </c>
      <c r="AJ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1">
        <f t="shared" si="185"/>
        <v>0</v>
      </c>
      <c r="AN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1">
        <f t="shared" si="186"/>
        <v>0</v>
      </c>
      <c r="AR308" s="181">
        <f t="shared" si="187"/>
        <v>0</v>
      </c>
    </row>
    <row r="309" spans="2:44" x14ac:dyDescent="0.25">
      <c r="B309" s="179" t="s">
        <v>932</v>
      </c>
      <c r="C309" s="180" t="s">
        <v>933</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si="180"/>
        <v>0</v>
      </c>
      <c r="G309" s="181"/>
      <c r="H309" s="181">
        <f t="shared" si="181"/>
        <v>0</v>
      </c>
      <c r="I309" s="181"/>
      <c r="J309" s="181">
        <f t="shared" si="182"/>
        <v>0</v>
      </c>
      <c r="K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1">
        <f t="shared" si="183"/>
        <v>0</v>
      </c>
      <c r="AF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1">
        <f t="shared" si="184"/>
        <v>0</v>
      </c>
      <c r="AJ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1">
        <f t="shared" si="185"/>
        <v>0</v>
      </c>
      <c r="AN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1">
        <f t="shared" si="186"/>
        <v>0</v>
      </c>
      <c r="AR309" s="181">
        <f t="shared" si="187"/>
        <v>0</v>
      </c>
    </row>
    <row r="310" spans="2:44" x14ac:dyDescent="0.25">
      <c r="B310" s="179" t="s">
        <v>934</v>
      </c>
      <c r="C310" s="180" t="s">
        <v>935</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180"/>
        <v>0</v>
      </c>
      <c r="G310" s="181"/>
      <c r="H310" s="181">
        <f t="shared" si="181"/>
        <v>0</v>
      </c>
      <c r="I310" s="181"/>
      <c r="J310" s="181">
        <f t="shared" si="182"/>
        <v>0</v>
      </c>
      <c r="K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1">
        <f t="shared" si="183"/>
        <v>0</v>
      </c>
      <c r="AF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1">
        <f t="shared" si="184"/>
        <v>0</v>
      </c>
      <c r="AJ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1">
        <f t="shared" si="185"/>
        <v>0</v>
      </c>
      <c r="AN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1">
        <f t="shared" si="186"/>
        <v>0</v>
      </c>
      <c r="AR310" s="181">
        <f t="shared" si="187"/>
        <v>0</v>
      </c>
    </row>
    <row r="311" spans="2:44" x14ac:dyDescent="0.25">
      <c r="B311" s="179" t="s">
        <v>936</v>
      </c>
      <c r="C311" s="180" t="s">
        <v>937</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180"/>
        <v>0</v>
      </c>
      <c r="G311" s="181"/>
      <c r="H311" s="181">
        <f t="shared" si="181"/>
        <v>0</v>
      </c>
      <c r="I311" s="181"/>
      <c r="J311" s="181">
        <f t="shared" si="182"/>
        <v>0</v>
      </c>
      <c r="K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1">
        <f t="shared" si="183"/>
        <v>0</v>
      </c>
      <c r="AF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1">
        <f t="shared" si="184"/>
        <v>0</v>
      </c>
      <c r="AJ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1">
        <f t="shared" si="185"/>
        <v>0</v>
      </c>
      <c r="AN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1">
        <f t="shared" si="186"/>
        <v>0</v>
      </c>
      <c r="AR311" s="181">
        <f t="shared" si="187"/>
        <v>0</v>
      </c>
    </row>
    <row r="312" spans="2:44" x14ac:dyDescent="0.25">
      <c r="B312" s="188" t="s">
        <v>325</v>
      </c>
      <c r="C312" s="189" t="s">
        <v>199</v>
      </c>
      <c r="D312" s="190">
        <f>SUM(D313:D326)</f>
        <v>480</v>
      </c>
      <c r="E312" s="190">
        <f>SUM(E313:E326)</f>
        <v>0</v>
      </c>
      <c r="F312" s="190">
        <f t="shared" si="180"/>
        <v>480</v>
      </c>
      <c r="G312" s="190">
        <f>SUM(G313:G326)</f>
        <v>0</v>
      </c>
      <c r="H312" s="190">
        <f t="shared" si="181"/>
        <v>480</v>
      </c>
      <c r="I312" s="190">
        <f>SUM(I313:I326)</f>
        <v>0</v>
      </c>
      <c r="J312" s="190">
        <f t="shared" si="182"/>
        <v>480</v>
      </c>
      <c r="K312" s="190">
        <f t="shared" ref="K312:AD312" si="188">SUM(K313:K326)</f>
        <v>0</v>
      </c>
      <c r="L312" s="190">
        <f t="shared" si="188"/>
        <v>0</v>
      </c>
      <c r="M312" s="190">
        <f t="shared" si="188"/>
        <v>0</v>
      </c>
      <c r="N312" s="190">
        <f t="shared" si="188"/>
        <v>0</v>
      </c>
      <c r="O312" s="190">
        <f t="shared" si="188"/>
        <v>0</v>
      </c>
      <c r="P312" s="190">
        <f>SUM(P313:P326)</f>
        <v>0</v>
      </c>
      <c r="Q312" s="190">
        <f>SUM(Q313:Q326)</f>
        <v>0</v>
      </c>
      <c r="R312" s="190">
        <f t="shared" si="188"/>
        <v>0</v>
      </c>
      <c r="S312" s="190">
        <f t="shared" si="188"/>
        <v>0</v>
      </c>
      <c r="T312" s="190">
        <f>SUM(T313:T326)</f>
        <v>0</v>
      </c>
      <c r="U312" s="190">
        <f t="shared" si="188"/>
        <v>0</v>
      </c>
      <c r="V312" s="190">
        <f t="shared" si="188"/>
        <v>0</v>
      </c>
      <c r="W312" s="190">
        <f>SUM(W313:W326)</f>
        <v>0</v>
      </c>
      <c r="X312" s="190">
        <f t="shared" si="188"/>
        <v>0</v>
      </c>
      <c r="Y312" s="190">
        <f>SUM(Y313:Y326)</f>
        <v>0</v>
      </c>
      <c r="Z312" s="190">
        <f>SUM(Z313:Z326)</f>
        <v>0</v>
      </c>
      <c r="AA312" s="190">
        <f t="shared" si="188"/>
        <v>480</v>
      </c>
      <c r="AB312" s="190">
        <f t="shared" si="188"/>
        <v>0</v>
      </c>
      <c r="AC312" s="190">
        <f t="shared" si="188"/>
        <v>0</v>
      </c>
      <c r="AD312" s="190">
        <f t="shared" si="188"/>
        <v>0</v>
      </c>
      <c r="AE312" s="190">
        <f t="shared" si="183"/>
        <v>0</v>
      </c>
      <c r="AF312" s="190">
        <f>SUM(AF313:AF326)</f>
        <v>480</v>
      </c>
      <c r="AG312" s="190">
        <f>SUM(AG313:AG326)</f>
        <v>0</v>
      </c>
      <c r="AH312" s="190">
        <f>SUM(AH313:AH326)</f>
        <v>0</v>
      </c>
      <c r="AI312" s="190">
        <f t="shared" si="184"/>
        <v>480</v>
      </c>
      <c r="AJ312" s="190">
        <f>SUM(AJ313:AJ326)</f>
        <v>0</v>
      </c>
      <c r="AK312" s="190">
        <f>SUM(AK313:AK326)</f>
        <v>0</v>
      </c>
      <c r="AL312" s="190">
        <f>SUM(AL313:AL326)</f>
        <v>0</v>
      </c>
      <c r="AM312" s="190">
        <f t="shared" si="185"/>
        <v>0</v>
      </c>
      <c r="AN312" s="190">
        <f>SUM(AN313:AN326)</f>
        <v>0</v>
      </c>
      <c r="AO312" s="190">
        <f>SUM(AO313:AO326)</f>
        <v>0</v>
      </c>
      <c r="AP312" s="190">
        <f>SUM(AP313:AP326)</f>
        <v>0</v>
      </c>
      <c r="AQ312" s="190">
        <f t="shared" si="186"/>
        <v>0</v>
      </c>
      <c r="AR312" s="190">
        <f t="shared" si="187"/>
        <v>480</v>
      </c>
    </row>
    <row r="313" spans="2:44" x14ac:dyDescent="0.25">
      <c r="B313" s="179" t="s">
        <v>938</v>
      </c>
      <c r="C313" s="180" t="s">
        <v>939</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180"/>
        <v>0</v>
      </c>
      <c r="G313" s="181"/>
      <c r="H313" s="181">
        <f t="shared" si="181"/>
        <v>0</v>
      </c>
      <c r="I313" s="181"/>
      <c r="J313" s="181">
        <f t="shared" si="182"/>
        <v>0</v>
      </c>
      <c r="K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1">
        <f t="shared" si="183"/>
        <v>0</v>
      </c>
      <c r="AF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1">
        <f t="shared" si="184"/>
        <v>0</v>
      </c>
      <c r="AJ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1">
        <f t="shared" si="185"/>
        <v>0</v>
      </c>
      <c r="AN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1">
        <f t="shared" si="186"/>
        <v>0</v>
      </c>
      <c r="AR313" s="181">
        <f t="shared" si="187"/>
        <v>0</v>
      </c>
    </row>
    <row r="314" spans="2:44" x14ac:dyDescent="0.25">
      <c r="B314" s="179" t="s">
        <v>326</v>
      </c>
      <c r="C314" s="180" t="s">
        <v>940</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180"/>
        <v>0</v>
      </c>
      <c r="G314" s="181"/>
      <c r="H314" s="181">
        <f t="shared" si="181"/>
        <v>0</v>
      </c>
      <c r="I314" s="181"/>
      <c r="J314" s="181">
        <f t="shared" si="182"/>
        <v>0</v>
      </c>
      <c r="K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1">
        <f t="shared" si="183"/>
        <v>0</v>
      </c>
      <c r="AF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1">
        <f t="shared" si="184"/>
        <v>0</v>
      </c>
      <c r="AJ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1">
        <f t="shared" si="185"/>
        <v>0</v>
      </c>
      <c r="AN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1">
        <f t="shared" si="186"/>
        <v>0</v>
      </c>
      <c r="AR314" s="181">
        <f t="shared" si="187"/>
        <v>0</v>
      </c>
    </row>
    <row r="315" spans="2:44" x14ac:dyDescent="0.25">
      <c r="B315" s="179" t="s">
        <v>941</v>
      </c>
      <c r="C315" s="180" t="s">
        <v>942</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1">
        <f t="shared" si="180"/>
        <v>480</v>
      </c>
      <c r="G315" s="181"/>
      <c r="H315" s="181">
        <f t="shared" si="181"/>
        <v>480</v>
      </c>
      <c r="I315" s="181"/>
      <c r="J315" s="181">
        <f t="shared" si="182"/>
        <v>480</v>
      </c>
      <c r="K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v>
      </c>
      <c r="AB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1">
        <f t="shared" si="183"/>
        <v>0</v>
      </c>
      <c r="AF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v>
      </c>
      <c r="AG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1">
        <f t="shared" si="184"/>
        <v>480</v>
      </c>
      <c r="AJ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1">
        <f t="shared" si="185"/>
        <v>0</v>
      </c>
      <c r="AN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1">
        <f t="shared" si="186"/>
        <v>0</v>
      </c>
      <c r="AR315" s="181">
        <f t="shared" si="187"/>
        <v>480</v>
      </c>
    </row>
    <row r="316" spans="2:44" x14ac:dyDescent="0.25">
      <c r="B316" s="179" t="s">
        <v>943</v>
      </c>
      <c r="C316" s="180" t="s">
        <v>944</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180"/>
        <v>0</v>
      </c>
      <c r="G316" s="181"/>
      <c r="H316" s="181">
        <f t="shared" si="181"/>
        <v>0</v>
      </c>
      <c r="I316" s="181"/>
      <c r="J316" s="181">
        <f t="shared" si="182"/>
        <v>0</v>
      </c>
      <c r="K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1">
        <f t="shared" si="183"/>
        <v>0</v>
      </c>
      <c r="AF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1">
        <f t="shared" si="184"/>
        <v>0</v>
      </c>
      <c r="AJ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1">
        <f t="shared" si="185"/>
        <v>0</v>
      </c>
      <c r="AN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1">
        <f t="shared" si="186"/>
        <v>0</v>
      </c>
      <c r="AR316" s="181">
        <f t="shared" si="187"/>
        <v>0</v>
      </c>
    </row>
    <row r="317" spans="2:44" x14ac:dyDescent="0.25">
      <c r="B317" s="179" t="s">
        <v>945</v>
      </c>
      <c r="C317" s="180" t="s">
        <v>946</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1">
        <f t="shared" si="180"/>
        <v>0</v>
      </c>
      <c r="G317" s="181"/>
      <c r="H317" s="181">
        <f t="shared" si="181"/>
        <v>0</v>
      </c>
      <c r="I317" s="181"/>
      <c r="J317" s="181">
        <f t="shared" si="182"/>
        <v>0</v>
      </c>
      <c r="K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1">
        <f t="shared" si="183"/>
        <v>0</v>
      </c>
      <c r="AF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1">
        <f t="shared" si="184"/>
        <v>0</v>
      </c>
      <c r="AJ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1">
        <f t="shared" si="185"/>
        <v>0</v>
      </c>
      <c r="AN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1">
        <f t="shared" si="186"/>
        <v>0</v>
      </c>
      <c r="AR317" s="181">
        <f t="shared" si="187"/>
        <v>0</v>
      </c>
    </row>
    <row r="318" spans="2:44" x14ac:dyDescent="0.25">
      <c r="B318" s="179" t="s">
        <v>947</v>
      </c>
      <c r="C318" s="180" t="s">
        <v>948</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si="180"/>
        <v>0</v>
      </c>
      <c r="G318" s="181"/>
      <c r="H318" s="181">
        <f t="shared" si="181"/>
        <v>0</v>
      </c>
      <c r="I318" s="181"/>
      <c r="J318" s="181">
        <f t="shared" si="182"/>
        <v>0</v>
      </c>
      <c r="K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1">
        <f t="shared" si="183"/>
        <v>0</v>
      </c>
      <c r="AF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1">
        <f t="shared" si="184"/>
        <v>0</v>
      </c>
      <c r="AJ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1">
        <f t="shared" si="185"/>
        <v>0</v>
      </c>
      <c r="AN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1">
        <f t="shared" si="186"/>
        <v>0</v>
      </c>
      <c r="AR318" s="181">
        <f t="shared" si="187"/>
        <v>0</v>
      </c>
    </row>
    <row r="319" spans="2:44" x14ac:dyDescent="0.25">
      <c r="B319" s="179" t="s">
        <v>327</v>
      </c>
      <c r="C319" s="180" t="s">
        <v>949</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180"/>
        <v>0</v>
      </c>
      <c r="G319" s="181"/>
      <c r="H319" s="181">
        <f t="shared" si="181"/>
        <v>0</v>
      </c>
      <c r="I319" s="181"/>
      <c r="J319" s="181">
        <f t="shared" si="182"/>
        <v>0</v>
      </c>
      <c r="K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1">
        <f t="shared" si="183"/>
        <v>0</v>
      </c>
      <c r="AF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1">
        <f t="shared" si="184"/>
        <v>0</v>
      </c>
      <c r="AJ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1">
        <f t="shared" si="185"/>
        <v>0</v>
      </c>
      <c r="AN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1">
        <f t="shared" si="186"/>
        <v>0</v>
      </c>
      <c r="AR319" s="181">
        <f t="shared" si="187"/>
        <v>0</v>
      </c>
    </row>
    <row r="320" spans="2:44" x14ac:dyDescent="0.25">
      <c r="B320" s="179" t="s">
        <v>950</v>
      </c>
      <c r="C320" s="180" t="s">
        <v>951</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si="180"/>
        <v>0</v>
      </c>
      <c r="G320" s="181"/>
      <c r="H320" s="181">
        <f t="shared" si="181"/>
        <v>0</v>
      </c>
      <c r="I320" s="181"/>
      <c r="J320" s="181">
        <f t="shared" si="182"/>
        <v>0</v>
      </c>
      <c r="K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1">
        <f t="shared" si="183"/>
        <v>0</v>
      </c>
      <c r="AF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1">
        <f t="shared" si="184"/>
        <v>0</v>
      </c>
      <c r="AJ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1">
        <f t="shared" si="185"/>
        <v>0</v>
      </c>
      <c r="AN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1">
        <f t="shared" si="186"/>
        <v>0</v>
      </c>
      <c r="AR320" s="181">
        <f t="shared" si="187"/>
        <v>0</v>
      </c>
    </row>
    <row r="321" spans="2:44" x14ac:dyDescent="0.25">
      <c r="B321" s="179" t="s">
        <v>952</v>
      </c>
      <c r="C321" s="180" t="s">
        <v>953</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180"/>
        <v>0</v>
      </c>
      <c r="G321" s="181"/>
      <c r="H321" s="181">
        <f t="shared" si="181"/>
        <v>0</v>
      </c>
      <c r="I321" s="181"/>
      <c r="J321" s="181">
        <f t="shared" si="182"/>
        <v>0</v>
      </c>
      <c r="K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1">
        <f t="shared" si="183"/>
        <v>0</v>
      </c>
      <c r="AF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1">
        <f t="shared" si="184"/>
        <v>0</v>
      </c>
      <c r="AJ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1">
        <f t="shared" si="185"/>
        <v>0</v>
      </c>
      <c r="AN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1">
        <f t="shared" si="186"/>
        <v>0</v>
      </c>
      <c r="AR321" s="181">
        <f t="shared" si="187"/>
        <v>0</v>
      </c>
    </row>
    <row r="322" spans="2:44" x14ac:dyDescent="0.25">
      <c r="B322" s="179" t="s">
        <v>954</v>
      </c>
      <c r="C322" s="180" t="s">
        <v>955</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1">
        <f t="shared" si="180"/>
        <v>0</v>
      </c>
      <c r="G322" s="181"/>
      <c r="H322" s="181">
        <f t="shared" si="181"/>
        <v>0</v>
      </c>
      <c r="I322" s="181"/>
      <c r="J322" s="181">
        <f t="shared" si="182"/>
        <v>0</v>
      </c>
      <c r="K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1">
        <f t="shared" si="183"/>
        <v>0</v>
      </c>
      <c r="AF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1">
        <f t="shared" si="184"/>
        <v>0</v>
      </c>
      <c r="AJ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1">
        <f t="shared" si="185"/>
        <v>0</v>
      </c>
      <c r="AN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1">
        <f t="shared" si="186"/>
        <v>0</v>
      </c>
      <c r="AR322" s="181">
        <f t="shared" si="187"/>
        <v>0</v>
      </c>
    </row>
    <row r="323" spans="2:44" x14ac:dyDescent="0.25">
      <c r="B323" s="179" t="s">
        <v>956</v>
      </c>
      <c r="C323" s="180" t="s">
        <v>957</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180"/>
        <v>0</v>
      </c>
      <c r="G323" s="181"/>
      <c r="H323" s="181">
        <f t="shared" si="181"/>
        <v>0</v>
      </c>
      <c r="I323" s="181"/>
      <c r="J323" s="181">
        <f t="shared" si="182"/>
        <v>0</v>
      </c>
      <c r="K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1">
        <f t="shared" si="183"/>
        <v>0</v>
      </c>
      <c r="AF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1">
        <f t="shared" si="184"/>
        <v>0</v>
      </c>
      <c r="AJ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1">
        <f t="shared" si="185"/>
        <v>0</v>
      </c>
      <c r="AN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1">
        <f t="shared" si="186"/>
        <v>0</v>
      </c>
      <c r="AR323" s="181">
        <f t="shared" si="187"/>
        <v>0</v>
      </c>
    </row>
    <row r="324" spans="2:44" x14ac:dyDescent="0.25">
      <c r="B324" s="179" t="s">
        <v>958</v>
      </c>
      <c r="C324" s="180" t="s">
        <v>959</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180"/>
        <v>0</v>
      </c>
      <c r="G324" s="181"/>
      <c r="H324" s="181">
        <f t="shared" si="181"/>
        <v>0</v>
      </c>
      <c r="I324" s="181"/>
      <c r="J324" s="181">
        <f t="shared" si="182"/>
        <v>0</v>
      </c>
      <c r="K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1">
        <f t="shared" si="183"/>
        <v>0</v>
      </c>
      <c r="AF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1">
        <f t="shared" si="184"/>
        <v>0</v>
      </c>
      <c r="AJ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1">
        <f t="shared" si="185"/>
        <v>0</v>
      </c>
      <c r="AN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1">
        <f t="shared" si="186"/>
        <v>0</v>
      </c>
      <c r="AR324" s="181">
        <f t="shared" si="187"/>
        <v>0</v>
      </c>
    </row>
    <row r="325" spans="2:44" x14ac:dyDescent="0.25">
      <c r="B325" s="179" t="s">
        <v>960</v>
      </c>
      <c r="C325" s="180" t="s">
        <v>961</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si="180"/>
        <v>0</v>
      </c>
      <c r="G325" s="181"/>
      <c r="H325" s="181">
        <f t="shared" si="181"/>
        <v>0</v>
      </c>
      <c r="I325" s="181"/>
      <c r="J325" s="181">
        <f t="shared" si="182"/>
        <v>0</v>
      </c>
      <c r="K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1">
        <f t="shared" si="183"/>
        <v>0</v>
      </c>
      <c r="AF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1">
        <f t="shared" si="184"/>
        <v>0</v>
      </c>
      <c r="AJ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1">
        <f t="shared" si="185"/>
        <v>0</v>
      </c>
      <c r="AN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1">
        <f t="shared" si="186"/>
        <v>0</v>
      </c>
      <c r="AR325" s="181">
        <f t="shared" si="187"/>
        <v>0</v>
      </c>
    </row>
    <row r="326" spans="2:44" x14ac:dyDescent="0.25">
      <c r="B326" s="179" t="s">
        <v>962</v>
      </c>
      <c r="C326" s="180" t="s">
        <v>963</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si="180"/>
        <v>0</v>
      </c>
      <c r="G326" s="181"/>
      <c r="H326" s="181">
        <f t="shared" si="181"/>
        <v>0</v>
      </c>
      <c r="I326" s="181"/>
      <c r="J326" s="181">
        <f t="shared" si="182"/>
        <v>0</v>
      </c>
      <c r="K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1">
        <f t="shared" si="183"/>
        <v>0</v>
      </c>
      <c r="AF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1">
        <f t="shared" si="184"/>
        <v>0</v>
      </c>
      <c r="AJ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1">
        <f t="shared" si="185"/>
        <v>0</v>
      </c>
      <c r="AN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1">
        <f t="shared" si="186"/>
        <v>0</v>
      </c>
      <c r="AR326" s="181">
        <f t="shared" si="187"/>
        <v>0</v>
      </c>
    </row>
    <row r="327" spans="2:44" x14ac:dyDescent="0.25">
      <c r="B327" s="176" t="s">
        <v>329</v>
      </c>
      <c r="C327" s="177" t="s">
        <v>201</v>
      </c>
      <c r="D327" s="178">
        <f>D328+D345+D383+D389</f>
        <v>252800</v>
      </c>
      <c r="E327" s="178">
        <f>E328+E345+E383+E389</f>
        <v>11400000</v>
      </c>
      <c r="F327" s="178">
        <f t="shared" si="180"/>
        <v>11652800</v>
      </c>
      <c r="G327" s="178">
        <f>G328+G345+G383+G389</f>
        <v>0</v>
      </c>
      <c r="H327" s="178">
        <f t="shared" si="181"/>
        <v>11652800</v>
      </c>
      <c r="I327" s="178">
        <f>I328+I345+I383+I389</f>
        <v>0</v>
      </c>
      <c r="J327" s="178">
        <f t="shared" si="182"/>
        <v>11652800</v>
      </c>
      <c r="K327" s="178">
        <f t="shared" ref="K327:AD327" si="189">K328+K345+K383+K389</f>
        <v>0</v>
      </c>
      <c r="L327" s="178">
        <f t="shared" si="189"/>
        <v>0</v>
      </c>
      <c r="M327" s="178">
        <f t="shared" si="189"/>
        <v>0</v>
      </c>
      <c r="N327" s="178">
        <f t="shared" si="189"/>
        <v>0</v>
      </c>
      <c r="O327" s="178">
        <f t="shared" si="189"/>
        <v>0</v>
      </c>
      <c r="P327" s="178">
        <f t="shared" si="189"/>
        <v>0</v>
      </c>
      <c r="Q327" s="178">
        <f t="shared" si="189"/>
        <v>0</v>
      </c>
      <c r="R327" s="178">
        <f t="shared" si="189"/>
        <v>0</v>
      </c>
      <c r="S327" s="178">
        <f t="shared" si="189"/>
        <v>0</v>
      </c>
      <c r="T327" s="178">
        <f>T328+T345+T383+T389</f>
        <v>52800</v>
      </c>
      <c r="U327" s="178">
        <f t="shared" si="189"/>
        <v>0</v>
      </c>
      <c r="V327" s="178">
        <f t="shared" si="189"/>
        <v>0</v>
      </c>
      <c r="W327" s="178">
        <f t="shared" si="189"/>
        <v>0</v>
      </c>
      <c r="X327" s="178">
        <f t="shared" si="189"/>
        <v>0</v>
      </c>
      <c r="Y327" s="178">
        <f>Y328+Y345+Y383+Y389</f>
        <v>0</v>
      </c>
      <c r="Z327" s="178">
        <f>Z328+Z345+Z383+Z389</f>
        <v>0</v>
      </c>
      <c r="AA327" s="178">
        <f t="shared" si="189"/>
        <v>11600000</v>
      </c>
      <c r="AB327" s="178">
        <f t="shared" si="189"/>
        <v>0</v>
      </c>
      <c r="AC327" s="178">
        <f t="shared" si="189"/>
        <v>0</v>
      </c>
      <c r="AD327" s="178">
        <f t="shared" si="189"/>
        <v>0</v>
      </c>
      <c r="AE327" s="178">
        <f t="shared" si="183"/>
        <v>0</v>
      </c>
      <c r="AF327" s="178">
        <f>AF328+AF345+AF383+AF389</f>
        <v>0</v>
      </c>
      <c r="AG327" s="178">
        <f>AG328+AG345+AG383+AG389</f>
        <v>0</v>
      </c>
      <c r="AH327" s="178">
        <f>AH328+AH345+AH383+AH389</f>
        <v>0</v>
      </c>
      <c r="AI327" s="178">
        <f t="shared" si="184"/>
        <v>0</v>
      </c>
      <c r="AJ327" s="178">
        <f>AJ328+AJ345+AJ383+AJ389</f>
        <v>2652800</v>
      </c>
      <c r="AK327" s="178">
        <f>AK328+AK345+AK383+AK389</f>
        <v>0</v>
      </c>
      <c r="AL327" s="178">
        <f>AL328+AL345+AL383+AL389</f>
        <v>0</v>
      </c>
      <c r="AM327" s="178">
        <f t="shared" si="185"/>
        <v>2652800</v>
      </c>
      <c r="AN327" s="178">
        <f>AN328+AN345+AN383+AN389</f>
        <v>9000000</v>
      </c>
      <c r="AO327" s="178">
        <f>AO328+AO345+AO383+AO389</f>
        <v>0</v>
      </c>
      <c r="AP327" s="178">
        <f>AP328+AP345+AP383+AP389</f>
        <v>0</v>
      </c>
      <c r="AQ327" s="178">
        <f t="shared" si="186"/>
        <v>9000000</v>
      </c>
      <c r="AR327" s="178">
        <f t="shared" si="187"/>
        <v>11652800</v>
      </c>
    </row>
    <row r="328" spans="2:44" x14ac:dyDescent="0.25">
      <c r="B328" s="188" t="s">
        <v>330</v>
      </c>
      <c r="C328" s="189" t="s">
        <v>202</v>
      </c>
      <c r="D328" s="190">
        <f>SUM(D329:D344)</f>
        <v>0</v>
      </c>
      <c r="E328" s="190">
        <f>SUM(E329:E344)</f>
        <v>0</v>
      </c>
      <c r="F328" s="190">
        <f t="shared" si="180"/>
        <v>0</v>
      </c>
      <c r="G328" s="190">
        <f>SUM(G329:G344)</f>
        <v>0</v>
      </c>
      <c r="H328" s="190">
        <f t="shared" si="181"/>
        <v>0</v>
      </c>
      <c r="I328" s="190">
        <f>SUM(I329:I344)</f>
        <v>0</v>
      </c>
      <c r="J328" s="190">
        <f t="shared" si="182"/>
        <v>0</v>
      </c>
      <c r="K328" s="190">
        <f t="shared" ref="K328:AD328" si="190">SUM(K329:K344)</f>
        <v>0</v>
      </c>
      <c r="L328" s="190">
        <f t="shared" si="190"/>
        <v>0</v>
      </c>
      <c r="M328" s="190">
        <f t="shared" si="190"/>
        <v>0</v>
      </c>
      <c r="N328" s="190">
        <f t="shared" si="190"/>
        <v>0</v>
      </c>
      <c r="O328" s="190">
        <f t="shared" si="190"/>
        <v>0</v>
      </c>
      <c r="P328" s="190">
        <f t="shared" si="190"/>
        <v>0</v>
      </c>
      <c r="Q328" s="190">
        <f t="shared" si="190"/>
        <v>0</v>
      </c>
      <c r="R328" s="190">
        <f t="shared" si="190"/>
        <v>0</v>
      </c>
      <c r="S328" s="190">
        <f t="shared" si="190"/>
        <v>0</v>
      </c>
      <c r="T328" s="190">
        <f>SUM(T329:T344)</f>
        <v>0</v>
      </c>
      <c r="U328" s="190">
        <f t="shared" si="190"/>
        <v>0</v>
      </c>
      <c r="V328" s="190">
        <f t="shared" si="190"/>
        <v>0</v>
      </c>
      <c r="W328" s="190">
        <f t="shared" si="190"/>
        <v>0</v>
      </c>
      <c r="X328" s="190">
        <f t="shared" si="190"/>
        <v>0</v>
      </c>
      <c r="Y328" s="190">
        <f>SUM(Y329:Y344)</f>
        <v>0</v>
      </c>
      <c r="Z328" s="190">
        <f>SUM(Z329:Z344)</f>
        <v>0</v>
      </c>
      <c r="AA328" s="190">
        <f t="shared" si="190"/>
        <v>0</v>
      </c>
      <c r="AB328" s="190">
        <f t="shared" si="190"/>
        <v>0</v>
      </c>
      <c r="AC328" s="190">
        <f t="shared" si="190"/>
        <v>0</v>
      </c>
      <c r="AD328" s="190">
        <f t="shared" si="190"/>
        <v>0</v>
      </c>
      <c r="AE328" s="190">
        <f t="shared" si="183"/>
        <v>0</v>
      </c>
      <c r="AF328" s="190">
        <f>SUM(AF329:AF344)</f>
        <v>0</v>
      </c>
      <c r="AG328" s="190">
        <f>SUM(AG329:AG344)</f>
        <v>0</v>
      </c>
      <c r="AH328" s="190">
        <f>SUM(AH329:AH344)</f>
        <v>0</v>
      </c>
      <c r="AI328" s="190">
        <f t="shared" si="184"/>
        <v>0</v>
      </c>
      <c r="AJ328" s="190">
        <f>SUM(AJ329:AJ344)</f>
        <v>0</v>
      </c>
      <c r="AK328" s="190">
        <f>SUM(AK329:AK344)</f>
        <v>0</v>
      </c>
      <c r="AL328" s="190">
        <f>SUM(AL329:AL344)</f>
        <v>0</v>
      </c>
      <c r="AM328" s="190">
        <f t="shared" si="185"/>
        <v>0</v>
      </c>
      <c r="AN328" s="190">
        <f>SUM(AN329:AN344)</f>
        <v>0</v>
      </c>
      <c r="AO328" s="190">
        <f>SUM(AO329:AO344)</f>
        <v>0</v>
      </c>
      <c r="AP328" s="190">
        <f>SUM(AP329:AP344)</f>
        <v>0</v>
      </c>
      <c r="AQ328" s="190">
        <f t="shared" si="186"/>
        <v>0</v>
      </c>
      <c r="AR328" s="190">
        <f t="shared" si="187"/>
        <v>0</v>
      </c>
    </row>
    <row r="329" spans="2:44" x14ac:dyDescent="0.25">
      <c r="B329" s="179" t="s">
        <v>331</v>
      </c>
      <c r="C329" s="180" t="s">
        <v>203</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180"/>
        <v>0</v>
      </c>
      <c r="G329" s="181"/>
      <c r="H329" s="181">
        <f t="shared" si="181"/>
        <v>0</v>
      </c>
      <c r="I329" s="181"/>
      <c r="J329" s="181">
        <f t="shared" si="182"/>
        <v>0</v>
      </c>
      <c r="K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1">
        <f t="shared" si="183"/>
        <v>0</v>
      </c>
      <c r="AF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1">
        <f t="shared" si="184"/>
        <v>0</v>
      </c>
      <c r="AJ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1">
        <f t="shared" si="185"/>
        <v>0</v>
      </c>
      <c r="AN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1">
        <f t="shared" si="186"/>
        <v>0</v>
      </c>
      <c r="AR329" s="181">
        <f t="shared" si="187"/>
        <v>0</v>
      </c>
    </row>
    <row r="330" spans="2:44" x14ac:dyDescent="0.25">
      <c r="B330" s="179" t="s">
        <v>345</v>
      </c>
      <c r="C330" s="180" t="s">
        <v>213</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 t="shared" si="180"/>
        <v>0</v>
      </c>
      <c r="G330" s="181"/>
      <c r="H330" s="181">
        <f t="shared" si="181"/>
        <v>0</v>
      </c>
      <c r="I330" s="181"/>
      <c r="J330" s="181">
        <f t="shared" si="182"/>
        <v>0</v>
      </c>
      <c r="K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1">
        <f t="shared" si="183"/>
        <v>0</v>
      </c>
      <c r="AF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1">
        <f t="shared" si="184"/>
        <v>0</v>
      </c>
      <c r="AJ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1">
        <f t="shared" si="185"/>
        <v>0</v>
      </c>
      <c r="AN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1">
        <f t="shared" si="186"/>
        <v>0</v>
      </c>
      <c r="AR330" s="181">
        <f t="shared" si="187"/>
        <v>0</v>
      </c>
    </row>
    <row r="331" spans="2:44" x14ac:dyDescent="0.25">
      <c r="B331" s="179" t="s">
        <v>964</v>
      </c>
      <c r="C331" s="180" t="s">
        <v>965</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 t="shared" si="180"/>
        <v>0</v>
      </c>
      <c r="G331" s="181"/>
      <c r="H331" s="181">
        <f t="shared" si="181"/>
        <v>0</v>
      </c>
      <c r="I331" s="181"/>
      <c r="J331" s="181">
        <f t="shared" si="182"/>
        <v>0</v>
      </c>
      <c r="K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1">
        <f t="shared" si="183"/>
        <v>0</v>
      </c>
      <c r="AF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1">
        <f t="shared" si="184"/>
        <v>0</v>
      </c>
      <c r="AJ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1">
        <f t="shared" si="185"/>
        <v>0</v>
      </c>
      <c r="AN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1">
        <f t="shared" si="186"/>
        <v>0</v>
      </c>
      <c r="AR331" s="181">
        <f t="shared" si="187"/>
        <v>0</v>
      </c>
    </row>
    <row r="332" spans="2:44" x14ac:dyDescent="0.25">
      <c r="B332" s="179" t="s">
        <v>966</v>
      </c>
      <c r="C332" s="180" t="s">
        <v>967</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si="180"/>
        <v>0</v>
      </c>
      <c r="G332" s="181"/>
      <c r="H332" s="181">
        <f t="shared" si="181"/>
        <v>0</v>
      </c>
      <c r="I332" s="181"/>
      <c r="J332" s="181">
        <f t="shared" si="182"/>
        <v>0</v>
      </c>
      <c r="K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1">
        <f t="shared" si="183"/>
        <v>0</v>
      </c>
      <c r="AF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1">
        <f t="shared" si="184"/>
        <v>0</v>
      </c>
      <c r="AJ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1">
        <f t="shared" si="185"/>
        <v>0</v>
      </c>
      <c r="AN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1">
        <f t="shared" si="186"/>
        <v>0</v>
      </c>
      <c r="AR332" s="181">
        <f t="shared" si="187"/>
        <v>0</v>
      </c>
    </row>
    <row r="333" spans="2:44" x14ac:dyDescent="0.25">
      <c r="B333" s="179" t="s">
        <v>968</v>
      </c>
      <c r="C333" s="180" t="s">
        <v>969</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ref="F333:F362" si="191">D333+E333</f>
        <v>0</v>
      </c>
      <c r="G333" s="181"/>
      <c r="H333" s="181">
        <f t="shared" ref="H333:H362" si="192">F333-G333</f>
        <v>0</v>
      </c>
      <c r="I333" s="181"/>
      <c r="J333" s="181">
        <f t="shared" ref="J333:J362" si="193">F333-I333</f>
        <v>0</v>
      </c>
      <c r="K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1">
        <f t="shared" ref="AE333:AE362" si="194">AB333+AC333+AD333</f>
        <v>0</v>
      </c>
      <c r="AF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1">
        <f t="shared" ref="AI333:AI362" si="195">AF333+AG333+AH333</f>
        <v>0</v>
      </c>
      <c r="AJ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1">
        <f t="shared" ref="AM333:AM362" si="196">AJ333+AK333+AL333</f>
        <v>0</v>
      </c>
      <c r="AN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1">
        <f t="shared" ref="AQ333:AQ362" si="197">AN333+AO333+AP333</f>
        <v>0</v>
      </c>
      <c r="AR333" s="181">
        <f t="shared" ref="AR333:AR362" si="198">AE333+AI333+AM333+AQ333</f>
        <v>0</v>
      </c>
    </row>
    <row r="334" spans="2:44" x14ac:dyDescent="0.25">
      <c r="B334" s="179" t="s">
        <v>970</v>
      </c>
      <c r="C334" s="180" t="s">
        <v>971</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191"/>
        <v>0</v>
      </c>
      <c r="G334" s="181"/>
      <c r="H334" s="181">
        <f t="shared" si="192"/>
        <v>0</v>
      </c>
      <c r="I334" s="181"/>
      <c r="J334" s="181">
        <f t="shared" si="193"/>
        <v>0</v>
      </c>
      <c r="K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1">
        <f t="shared" si="194"/>
        <v>0</v>
      </c>
      <c r="AF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1">
        <f t="shared" si="195"/>
        <v>0</v>
      </c>
      <c r="AJ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1">
        <f t="shared" si="196"/>
        <v>0</v>
      </c>
      <c r="AN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1">
        <f t="shared" si="197"/>
        <v>0</v>
      </c>
      <c r="AR334" s="181">
        <f t="shared" si="198"/>
        <v>0</v>
      </c>
    </row>
    <row r="335" spans="2:44" x14ac:dyDescent="0.25">
      <c r="B335" s="179" t="s">
        <v>346</v>
      </c>
      <c r="C335" s="180" t="s">
        <v>214</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 t="shared" si="191"/>
        <v>0</v>
      </c>
      <c r="G335" s="181"/>
      <c r="H335" s="181">
        <f t="shared" si="192"/>
        <v>0</v>
      </c>
      <c r="I335" s="181"/>
      <c r="J335" s="181">
        <f t="shared" si="193"/>
        <v>0</v>
      </c>
      <c r="K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1">
        <f t="shared" si="194"/>
        <v>0</v>
      </c>
      <c r="AF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1">
        <f t="shared" si="195"/>
        <v>0</v>
      </c>
      <c r="AJ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1">
        <f t="shared" si="196"/>
        <v>0</v>
      </c>
      <c r="AN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1">
        <f t="shared" si="197"/>
        <v>0</v>
      </c>
      <c r="AR335" s="181">
        <f t="shared" si="198"/>
        <v>0</v>
      </c>
    </row>
    <row r="336" spans="2:44" x14ac:dyDescent="0.25">
      <c r="B336" s="179" t="s">
        <v>972</v>
      </c>
      <c r="C336" s="180" t="s">
        <v>973</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si="191"/>
        <v>0</v>
      </c>
      <c r="G336" s="181"/>
      <c r="H336" s="181">
        <f t="shared" si="192"/>
        <v>0</v>
      </c>
      <c r="I336" s="181"/>
      <c r="J336" s="181">
        <f t="shared" si="193"/>
        <v>0</v>
      </c>
      <c r="K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1">
        <f t="shared" si="194"/>
        <v>0</v>
      </c>
      <c r="AF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1">
        <f t="shared" si="195"/>
        <v>0</v>
      </c>
      <c r="AJ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1">
        <f t="shared" si="196"/>
        <v>0</v>
      </c>
      <c r="AN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1">
        <f t="shared" si="197"/>
        <v>0</v>
      </c>
      <c r="AR336" s="181">
        <f t="shared" si="198"/>
        <v>0</v>
      </c>
    </row>
    <row r="337" spans="2:44" x14ac:dyDescent="0.25">
      <c r="B337" s="179" t="s">
        <v>347</v>
      </c>
      <c r="C337" s="180" t="s">
        <v>215</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191"/>
        <v>0</v>
      </c>
      <c r="G337" s="181"/>
      <c r="H337" s="181">
        <f t="shared" si="192"/>
        <v>0</v>
      </c>
      <c r="I337" s="181"/>
      <c r="J337" s="181">
        <f t="shared" si="193"/>
        <v>0</v>
      </c>
      <c r="K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1">
        <f t="shared" si="194"/>
        <v>0</v>
      </c>
      <c r="AF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1">
        <f t="shared" si="195"/>
        <v>0</v>
      </c>
      <c r="AJ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1">
        <f t="shared" si="196"/>
        <v>0</v>
      </c>
      <c r="AN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1">
        <f t="shared" si="197"/>
        <v>0</v>
      </c>
      <c r="AR337" s="181">
        <f t="shared" si="198"/>
        <v>0</v>
      </c>
    </row>
    <row r="338" spans="2:44" x14ac:dyDescent="0.25">
      <c r="B338" s="179" t="s">
        <v>974</v>
      </c>
      <c r="C338" s="180" t="s">
        <v>975</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 t="shared" si="191"/>
        <v>0</v>
      </c>
      <c r="G338" s="181"/>
      <c r="H338" s="181">
        <f t="shared" si="192"/>
        <v>0</v>
      </c>
      <c r="I338" s="181"/>
      <c r="J338" s="181">
        <f t="shared" si="193"/>
        <v>0</v>
      </c>
      <c r="K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1">
        <f t="shared" si="194"/>
        <v>0</v>
      </c>
      <c r="AF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1">
        <f t="shared" si="195"/>
        <v>0</v>
      </c>
      <c r="AJ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1">
        <f t="shared" si="196"/>
        <v>0</v>
      </c>
      <c r="AN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1">
        <f t="shared" si="197"/>
        <v>0</v>
      </c>
      <c r="AR338" s="181">
        <f t="shared" si="198"/>
        <v>0</v>
      </c>
    </row>
    <row r="339" spans="2:44" x14ac:dyDescent="0.25">
      <c r="B339" s="179" t="s">
        <v>332</v>
      </c>
      <c r="C339" s="180" t="s">
        <v>204</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 t="shared" si="191"/>
        <v>0</v>
      </c>
      <c r="G339" s="181"/>
      <c r="H339" s="181">
        <f t="shared" si="192"/>
        <v>0</v>
      </c>
      <c r="I339" s="181"/>
      <c r="J339" s="181">
        <f t="shared" si="193"/>
        <v>0</v>
      </c>
      <c r="K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1">
        <f t="shared" si="194"/>
        <v>0</v>
      </c>
      <c r="AF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1">
        <f t="shared" si="195"/>
        <v>0</v>
      </c>
      <c r="AJ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1">
        <f t="shared" si="196"/>
        <v>0</v>
      </c>
      <c r="AN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1">
        <f t="shared" si="197"/>
        <v>0</v>
      </c>
      <c r="AR339" s="181">
        <f t="shared" si="198"/>
        <v>0</v>
      </c>
    </row>
    <row r="340" spans="2:44" x14ac:dyDescent="0.25">
      <c r="B340" s="179" t="s">
        <v>976</v>
      </c>
      <c r="C340" s="180" t="s">
        <v>977</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si="191"/>
        <v>0</v>
      </c>
      <c r="G340" s="181"/>
      <c r="H340" s="181">
        <f t="shared" si="192"/>
        <v>0</v>
      </c>
      <c r="I340" s="181"/>
      <c r="J340" s="181">
        <f t="shared" si="193"/>
        <v>0</v>
      </c>
      <c r="K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1">
        <f t="shared" si="194"/>
        <v>0</v>
      </c>
      <c r="AF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1">
        <f t="shared" si="195"/>
        <v>0</v>
      </c>
      <c r="AJ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1">
        <f t="shared" si="196"/>
        <v>0</v>
      </c>
      <c r="AN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1">
        <f t="shared" si="197"/>
        <v>0</v>
      </c>
      <c r="AR340" s="181">
        <f t="shared" si="198"/>
        <v>0</v>
      </c>
    </row>
    <row r="341" spans="2:44" x14ac:dyDescent="0.25">
      <c r="B341" s="179" t="s">
        <v>348</v>
      </c>
      <c r="C341" s="180" t="s">
        <v>216</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 t="shared" si="191"/>
        <v>0</v>
      </c>
      <c r="G341" s="181"/>
      <c r="H341" s="181">
        <f t="shared" si="192"/>
        <v>0</v>
      </c>
      <c r="I341" s="181"/>
      <c r="J341" s="181">
        <f t="shared" si="193"/>
        <v>0</v>
      </c>
      <c r="K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1">
        <f t="shared" si="194"/>
        <v>0</v>
      </c>
      <c r="AF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1">
        <f t="shared" si="195"/>
        <v>0</v>
      </c>
      <c r="AJ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1">
        <f t="shared" si="196"/>
        <v>0</v>
      </c>
      <c r="AN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1">
        <f t="shared" si="197"/>
        <v>0</v>
      </c>
      <c r="AR341" s="181">
        <f t="shared" si="198"/>
        <v>0</v>
      </c>
    </row>
    <row r="342" spans="2:44" x14ac:dyDescent="0.25">
      <c r="B342" s="179" t="s">
        <v>978</v>
      </c>
      <c r="C342" s="180" t="s">
        <v>979</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 t="shared" si="191"/>
        <v>0</v>
      </c>
      <c r="G342" s="181"/>
      <c r="H342" s="181">
        <f t="shared" si="192"/>
        <v>0</v>
      </c>
      <c r="I342" s="181"/>
      <c r="J342" s="181">
        <f t="shared" si="193"/>
        <v>0</v>
      </c>
      <c r="K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1">
        <f t="shared" si="194"/>
        <v>0</v>
      </c>
      <c r="AF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1">
        <f t="shared" si="195"/>
        <v>0</v>
      </c>
      <c r="AJ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1">
        <f t="shared" si="196"/>
        <v>0</v>
      </c>
      <c r="AN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1">
        <f t="shared" si="197"/>
        <v>0</v>
      </c>
      <c r="AR342" s="181">
        <f t="shared" si="198"/>
        <v>0</v>
      </c>
    </row>
    <row r="343" spans="2:44" x14ac:dyDescent="0.25">
      <c r="B343" s="179" t="s">
        <v>980</v>
      </c>
      <c r="C343" s="180" t="s">
        <v>981</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si="191"/>
        <v>0</v>
      </c>
      <c r="G343" s="181"/>
      <c r="H343" s="181">
        <f t="shared" si="192"/>
        <v>0</v>
      </c>
      <c r="I343" s="181"/>
      <c r="J343" s="181">
        <f t="shared" si="193"/>
        <v>0</v>
      </c>
      <c r="K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1">
        <f t="shared" si="194"/>
        <v>0</v>
      </c>
      <c r="AF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1">
        <f t="shared" si="195"/>
        <v>0</v>
      </c>
      <c r="AJ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1">
        <f t="shared" si="196"/>
        <v>0</v>
      </c>
      <c r="AN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1">
        <f t="shared" si="197"/>
        <v>0</v>
      </c>
      <c r="AR343" s="181">
        <f t="shared" si="198"/>
        <v>0</v>
      </c>
    </row>
    <row r="344" spans="2:44" x14ac:dyDescent="0.25">
      <c r="B344" s="179" t="s">
        <v>349</v>
      </c>
      <c r="C344" s="180" t="s">
        <v>217</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 t="shared" si="191"/>
        <v>0</v>
      </c>
      <c r="G344" s="181"/>
      <c r="H344" s="181">
        <f t="shared" si="192"/>
        <v>0</v>
      </c>
      <c r="I344" s="181"/>
      <c r="J344" s="181">
        <f t="shared" si="193"/>
        <v>0</v>
      </c>
      <c r="K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1">
        <f t="shared" si="194"/>
        <v>0</v>
      </c>
      <c r="AF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1">
        <f t="shared" si="195"/>
        <v>0</v>
      </c>
      <c r="AJ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1">
        <f t="shared" si="196"/>
        <v>0</v>
      </c>
      <c r="AN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1">
        <f t="shared" si="197"/>
        <v>0</v>
      </c>
      <c r="AR344" s="181">
        <f t="shared" si="198"/>
        <v>0</v>
      </c>
    </row>
    <row r="345" spans="2:44" x14ac:dyDescent="0.25">
      <c r="B345" s="188" t="s">
        <v>333</v>
      </c>
      <c r="C345" s="189" t="s">
        <v>205</v>
      </c>
      <c r="D345" s="190">
        <f>SUM(D346:D382)</f>
        <v>200000</v>
      </c>
      <c r="E345" s="190">
        <f>SUM(E346:E382)</f>
        <v>9000000</v>
      </c>
      <c r="F345" s="190">
        <f t="shared" si="191"/>
        <v>9200000</v>
      </c>
      <c r="G345" s="190">
        <f>SUM(G346:G382)</f>
        <v>0</v>
      </c>
      <c r="H345" s="190">
        <f t="shared" si="192"/>
        <v>9200000</v>
      </c>
      <c r="I345" s="190">
        <f>SUM(I346:I382)</f>
        <v>0</v>
      </c>
      <c r="J345" s="190">
        <f t="shared" si="193"/>
        <v>9200000</v>
      </c>
      <c r="K345" s="190">
        <f t="shared" ref="K345:AD345" si="199">SUM(K346:K382)</f>
        <v>0</v>
      </c>
      <c r="L345" s="190">
        <f t="shared" si="199"/>
        <v>0</v>
      </c>
      <c r="M345" s="190">
        <f t="shared" si="199"/>
        <v>0</v>
      </c>
      <c r="N345" s="190">
        <f t="shared" si="199"/>
        <v>0</v>
      </c>
      <c r="O345" s="190">
        <f t="shared" si="199"/>
        <v>0</v>
      </c>
      <c r="P345" s="190">
        <f t="shared" si="199"/>
        <v>0</v>
      </c>
      <c r="Q345" s="190">
        <f t="shared" si="199"/>
        <v>0</v>
      </c>
      <c r="R345" s="190">
        <f t="shared" si="199"/>
        <v>0</v>
      </c>
      <c r="S345" s="190">
        <f t="shared" si="199"/>
        <v>0</v>
      </c>
      <c r="T345" s="190">
        <f>SUM(T346:T382)</f>
        <v>0</v>
      </c>
      <c r="U345" s="190">
        <f t="shared" si="199"/>
        <v>0</v>
      </c>
      <c r="V345" s="190">
        <f t="shared" si="199"/>
        <v>0</v>
      </c>
      <c r="W345" s="190">
        <f t="shared" si="199"/>
        <v>0</v>
      </c>
      <c r="X345" s="190">
        <f t="shared" si="199"/>
        <v>0</v>
      </c>
      <c r="Y345" s="190">
        <f>SUM(Y346:Y382)</f>
        <v>0</v>
      </c>
      <c r="Z345" s="190">
        <f>SUM(Z346:Z382)</f>
        <v>0</v>
      </c>
      <c r="AA345" s="190">
        <f t="shared" si="199"/>
        <v>9200000</v>
      </c>
      <c r="AB345" s="190">
        <f t="shared" si="199"/>
        <v>0</v>
      </c>
      <c r="AC345" s="190">
        <f t="shared" si="199"/>
        <v>0</v>
      </c>
      <c r="AD345" s="190">
        <f t="shared" si="199"/>
        <v>0</v>
      </c>
      <c r="AE345" s="190">
        <f t="shared" si="194"/>
        <v>0</v>
      </c>
      <c r="AF345" s="190">
        <f>SUM(AF346:AF382)</f>
        <v>0</v>
      </c>
      <c r="AG345" s="190">
        <f>SUM(AG346:AG382)</f>
        <v>0</v>
      </c>
      <c r="AH345" s="190">
        <f>SUM(AH346:AH382)</f>
        <v>0</v>
      </c>
      <c r="AI345" s="190">
        <f t="shared" si="195"/>
        <v>0</v>
      </c>
      <c r="AJ345" s="190">
        <f>SUM(AJ346:AJ382)</f>
        <v>200000</v>
      </c>
      <c r="AK345" s="190">
        <f>SUM(AK346:AK382)</f>
        <v>0</v>
      </c>
      <c r="AL345" s="190">
        <f>SUM(AL346:AL382)</f>
        <v>0</v>
      </c>
      <c r="AM345" s="190">
        <f t="shared" si="196"/>
        <v>200000</v>
      </c>
      <c r="AN345" s="190">
        <f>SUM(AN346:AN382)</f>
        <v>9000000</v>
      </c>
      <c r="AO345" s="190">
        <f>SUM(AO346:AO382)</f>
        <v>0</v>
      </c>
      <c r="AP345" s="190">
        <f>SUM(AP346:AP382)</f>
        <v>0</v>
      </c>
      <c r="AQ345" s="190">
        <f t="shared" si="197"/>
        <v>9000000</v>
      </c>
      <c r="AR345" s="190">
        <f t="shared" si="198"/>
        <v>9200000</v>
      </c>
    </row>
    <row r="346" spans="2:44" x14ac:dyDescent="0.25">
      <c r="B346" s="179" t="s">
        <v>334</v>
      </c>
      <c r="C346" s="180" t="s">
        <v>206</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191"/>
        <v>0</v>
      </c>
      <c r="G346" s="181"/>
      <c r="H346" s="181">
        <f t="shared" si="192"/>
        <v>0</v>
      </c>
      <c r="I346" s="181"/>
      <c r="J346" s="181">
        <f t="shared" si="193"/>
        <v>0</v>
      </c>
      <c r="K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1">
        <f t="shared" si="194"/>
        <v>0</v>
      </c>
      <c r="AF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1">
        <f t="shared" si="195"/>
        <v>0</v>
      </c>
      <c r="AJ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1">
        <f t="shared" si="196"/>
        <v>0</v>
      </c>
      <c r="AN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1">
        <f t="shared" si="197"/>
        <v>0</v>
      </c>
      <c r="AR346" s="181">
        <f t="shared" si="198"/>
        <v>0</v>
      </c>
    </row>
    <row r="347" spans="2:44" x14ac:dyDescent="0.25">
      <c r="B347" s="179" t="s">
        <v>982</v>
      </c>
      <c r="C347" s="180" t="s">
        <v>983</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191"/>
        <v>0</v>
      </c>
      <c r="G347" s="181"/>
      <c r="H347" s="181">
        <f t="shared" si="192"/>
        <v>0</v>
      </c>
      <c r="I347" s="181"/>
      <c r="J347" s="181">
        <f t="shared" si="193"/>
        <v>0</v>
      </c>
      <c r="K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1">
        <f t="shared" si="194"/>
        <v>0</v>
      </c>
      <c r="AF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1">
        <f t="shared" si="195"/>
        <v>0</v>
      </c>
      <c r="AJ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1">
        <f t="shared" si="196"/>
        <v>0</v>
      </c>
      <c r="AN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1">
        <f t="shared" si="197"/>
        <v>0</v>
      </c>
      <c r="AR347" s="181">
        <f t="shared" si="198"/>
        <v>0</v>
      </c>
    </row>
    <row r="348" spans="2:44" x14ac:dyDescent="0.25">
      <c r="B348" s="179" t="s">
        <v>984</v>
      </c>
      <c r="C348" s="180" t="s">
        <v>983</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1">
        <f t="shared" si="191"/>
        <v>0</v>
      </c>
      <c r="G348" s="181"/>
      <c r="H348" s="181">
        <f t="shared" si="192"/>
        <v>0</v>
      </c>
      <c r="I348" s="181"/>
      <c r="J348" s="181">
        <f t="shared" si="193"/>
        <v>0</v>
      </c>
      <c r="K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1">
        <f t="shared" si="194"/>
        <v>0</v>
      </c>
      <c r="AF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1">
        <f t="shared" si="195"/>
        <v>0</v>
      </c>
      <c r="AJ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1">
        <f t="shared" si="196"/>
        <v>0</v>
      </c>
      <c r="AN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1">
        <f t="shared" si="197"/>
        <v>0</v>
      </c>
      <c r="AR348" s="181">
        <f t="shared" si="198"/>
        <v>0</v>
      </c>
    </row>
    <row r="349" spans="2:44" x14ac:dyDescent="0.25">
      <c r="B349" s="179" t="s">
        <v>985</v>
      </c>
      <c r="C349" s="180" t="s">
        <v>986</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1">
        <f t="shared" si="191"/>
        <v>0</v>
      </c>
      <c r="G349" s="181"/>
      <c r="H349" s="181">
        <f t="shared" si="192"/>
        <v>0</v>
      </c>
      <c r="I349" s="181"/>
      <c r="J349" s="181">
        <f t="shared" si="193"/>
        <v>0</v>
      </c>
      <c r="K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1">
        <f t="shared" si="194"/>
        <v>0</v>
      </c>
      <c r="AF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1">
        <f t="shared" si="195"/>
        <v>0</v>
      </c>
      <c r="AJ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1">
        <f t="shared" si="196"/>
        <v>0</v>
      </c>
      <c r="AN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1">
        <f t="shared" si="197"/>
        <v>0</v>
      </c>
      <c r="AR349" s="181">
        <f t="shared" si="198"/>
        <v>0</v>
      </c>
    </row>
    <row r="350" spans="2:44" x14ac:dyDescent="0.25">
      <c r="B350" s="179" t="s">
        <v>987</v>
      </c>
      <c r="C350" s="180" t="s">
        <v>986</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1">
        <f t="shared" si="191"/>
        <v>0</v>
      </c>
      <c r="G350" s="181"/>
      <c r="H350" s="181">
        <f t="shared" si="192"/>
        <v>0</v>
      </c>
      <c r="I350" s="181"/>
      <c r="J350" s="181">
        <f t="shared" si="193"/>
        <v>0</v>
      </c>
      <c r="K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1">
        <f t="shared" si="194"/>
        <v>0</v>
      </c>
      <c r="AF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1">
        <f t="shared" si="195"/>
        <v>0</v>
      </c>
      <c r="AJ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1">
        <f t="shared" si="196"/>
        <v>0</v>
      </c>
      <c r="AN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1">
        <f t="shared" si="197"/>
        <v>0</v>
      </c>
      <c r="AR350" s="181">
        <f t="shared" si="198"/>
        <v>0</v>
      </c>
    </row>
    <row r="351" spans="2:44" x14ac:dyDescent="0.25">
      <c r="B351" s="179" t="s">
        <v>988</v>
      </c>
      <c r="C351" s="180" t="s">
        <v>989</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191"/>
        <v>0</v>
      </c>
      <c r="G351" s="181"/>
      <c r="H351" s="181">
        <f t="shared" si="192"/>
        <v>0</v>
      </c>
      <c r="I351" s="181"/>
      <c r="J351" s="181">
        <f t="shared" si="193"/>
        <v>0</v>
      </c>
      <c r="K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1">
        <f t="shared" si="194"/>
        <v>0</v>
      </c>
      <c r="AF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1">
        <f t="shared" si="195"/>
        <v>0</v>
      </c>
      <c r="AJ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1">
        <f t="shared" si="196"/>
        <v>0</v>
      </c>
      <c r="AN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1">
        <f t="shared" si="197"/>
        <v>0</v>
      </c>
      <c r="AR351" s="181">
        <f t="shared" si="198"/>
        <v>0</v>
      </c>
    </row>
    <row r="352" spans="2:44" x14ac:dyDescent="0.25">
      <c r="B352" s="179" t="s">
        <v>990</v>
      </c>
      <c r="C352" s="180" t="s">
        <v>991</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191"/>
        <v>0</v>
      </c>
      <c r="G352" s="181"/>
      <c r="H352" s="181">
        <f t="shared" si="192"/>
        <v>0</v>
      </c>
      <c r="I352" s="181"/>
      <c r="J352" s="181">
        <f t="shared" si="193"/>
        <v>0</v>
      </c>
      <c r="K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1">
        <f t="shared" si="194"/>
        <v>0</v>
      </c>
      <c r="AF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1">
        <f t="shared" si="195"/>
        <v>0</v>
      </c>
      <c r="AJ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1">
        <f t="shared" si="196"/>
        <v>0</v>
      </c>
      <c r="AN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1">
        <f t="shared" si="197"/>
        <v>0</v>
      </c>
      <c r="AR352" s="181">
        <f t="shared" si="198"/>
        <v>0</v>
      </c>
    </row>
    <row r="353" spans="2:44" x14ac:dyDescent="0.25">
      <c r="B353" s="179" t="s">
        <v>992</v>
      </c>
      <c r="C353" s="180" t="s">
        <v>993</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191"/>
        <v>0</v>
      </c>
      <c r="G353" s="181"/>
      <c r="H353" s="181">
        <f t="shared" si="192"/>
        <v>0</v>
      </c>
      <c r="I353" s="181"/>
      <c r="J353" s="181">
        <f t="shared" si="193"/>
        <v>0</v>
      </c>
      <c r="K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1">
        <f t="shared" si="194"/>
        <v>0</v>
      </c>
      <c r="AF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1">
        <f t="shared" si="195"/>
        <v>0</v>
      </c>
      <c r="AJ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1">
        <f t="shared" si="196"/>
        <v>0</v>
      </c>
      <c r="AN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1">
        <f t="shared" si="197"/>
        <v>0</v>
      </c>
      <c r="AR353" s="181">
        <f t="shared" si="198"/>
        <v>0</v>
      </c>
    </row>
    <row r="354" spans="2:44" x14ac:dyDescent="0.25">
      <c r="B354" s="179" t="s">
        <v>994</v>
      </c>
      <c r="C354" s="180" t="s">
        <v>995</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191"/>
        <v>0</v>
      </c>
      <c r="G354" s="181"/>
      <c r="H354" s="181">
        <f t="shared" si="192"/>
        <v>0</v>
      </c>
      <c r="I354" s="181"/>
      <c r="J354" s="181">
        <f t="shared" si="193"/>
        <v>0</v>
      </c>
      <c r="K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1">
        <f t="shared" si="194"/>
        <v>0</v>
      </c>
      <c r="AF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1">
        <f t="shared" si="195"/>
        <v>0</v>
      </c>
      <c r="AJ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1">
        <f t="shared" si="196"/>
        <v>0</v>
      </c>
      <c r="AN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1">
        <f t="shared" si="197"/>
        <v>0</v>
      </c>
      <c r="AR354" s="181">
        <f t="shared" si="198"/>
        <v>0</v>
      </c>
    </row>
    <row r="355" spans="2:44" x14ac:dyDescent="0.25">
      <c r="B355" s="179" t="s">
        <v>996</v>
      </c>
      <c r="C355" s="180" t="s">
        <v>997</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191"/>
        <v>0</v>
      </c>
      <c r="G355" s="181"/>
      <c r="H355" s="181">
        <f t="shared" si="192"/>
        <v>0</v>
      </c>
      <c r="I355" s="181"/>
      <c r="J355" s="181">
        <f t="shared" si="193"/>
        <v>0</v>
      </c>
      <c r="K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1">
        <f t="shared" si="194"/>
        <v>0</v>
      </c>
      <c r="AF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1">
        <f t="shared" si="195"/>
        <v>0</v>
      </c>
      <c r="AJ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1">
        <f t="shared" si="196"/>
        <v>0</v>
      </c>
      <c r="AN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1">
        <f t="shared" si="197"/>
        <v>0</v>
      </c>
      <c r="AR355" s="181">
        <f t="shared" si="198"/>
        <v>0</v>
      </c>
    </row>
    <row r="356" spans="2:44" x14ac:dyDescent="0.25">
      <c r="B356" s="179" t="s">
        <v>335</v>
      </c>
      <c r="C356" s="180" t="s">
        <v>998</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191"/>
        <v>0</v>
      </c>
      <c r="G356" s="181"/>
      <c r="H356" s="181">
        <f t="shared" si="192"/>
        <v>0</v>
      </c>
      <c r="I356" s="181"/>
      <c r="J356" s="181">
        <f t="shared" si="193"/>
        <v>0</v>
      </c>
      <c r="K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1">
        <f t="shared" si="194"/>
        <v>0</v>
      </c>
      <c r="AF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1">
        <f t="shared" si="195"/>
        <v>0</v>
      </c>
      <c r="AJ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1">
        <f t="shared" si="196"/>
        <v>0</v>
      </c>
      <c r="AN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1">
        <f t="shared" si="197"/>
        <v>0</v>
      </c>
      <c r="AR356" s="181">
        <f t="shared" si="198"/>
        <v>0</v>
      </c>
    </row>
    <row r="357" spans="2:44" x14ac:dyDescent="0.25">
      <c r="B357" s="179" t="s">
        <v>999</v>
      </c>
      <c r="C357" s="180" t="s">
        <v>998</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1">
        <f t="shared" si="191"/>
        <v>0</v>
      </c>
      <c r="G357" s="181"/>
      <c r="H357" s="181">
        <f t="shared" si="192"/>
        <v>0</v>
      </c>
      <c r="I357" s="181"/>
      <c r="J357" s="181">
        <f t="shared" si="193"/>
        <v>0</v>
      </c>
      <c r="K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1">
        <f t="shared" si="194"/>
        <v>0</v>
      </c>
      <c r="AF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1">
        <f t="shared" si="195"/>
        <v>0</v>
      </c>
      <c r="AJ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1">
        <f t="shared" si="196"/>
        <v>0</v>
      </c>
      <c r="AN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1">
        <f t="shared" si="197"/>
        <v>0</v>
      </c>
      <c r="AR357" s="181">
        <f t="shared" si="198"/>
        <v>0</v>
      </c>
    </row>
    <row r="358" spans="2:44" x14ac:dyDescent="0.25">
      <c r="B358" s="179" t="s">
        <v>1000</v>
      </c>
      <c r="C358" s="180" t="s">
        <v>1001</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191"/>
        <v>0</v>
      </c>
      <c r="G358" s="181"/>
      <c r="H358" s="181">
        <f t="shared" si="192"/>
        <v>0</v>
      </c>
      <c r="I358" s="181"/>
      <c r="J358" s="181">
        <f t="shared" si="193"/>
        <v>0</v>
      </c>
      <c r="K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1">
        <f t="shared" si="194"/>
        <v>0</v>
      </c>
      <c r="AF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1">
        <f t="shared" si="195"/>
        <v>0</v>
      </c>
      <c r="AJ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1">
        <f t="shared" si="196"/>
        <v>0</v>
      </c>
      <c r="AN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1">
        <f t="shared" si="197"/>
        <v>0</v>
      </c>
      <c r="AR358" s="181">
        <f t="shared" si="198"/>
        <v>0</v>
      </c>
    </row>
    <row r="359" spans="2:44" x14ac:dyDescent="0.25">
      <c r="B359" s="179" t="s">
        <v>1002</v>
      </c>
      <c r="C359" s="180" t="s">
        <v>1003</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191"/>
        <v>0</v>
      </c>
      <c r="G359" s="181"/>
      <c r="H359" s="181">
        <f t="shared" si="192"/>
        <v>0</v>
      </c>
      <c r="I359" s="181"/>
      <c r="J359" s="181">
        <f t="shared" si="193"/>
        <v>0</v>
      </c>
      <c r="K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1">
        <f t="shared" si="194"/>
        <v>0</v>
      </c>
      <c r="AF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1">
        <f t="shared" si="195"/>
        <v>0</v>
      </c>
      <c r="AJ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1">
        <f t="shared" si="196"/>
        <v>0</v>
      </c>
      <c r="AN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1">
        <f t="shared" si="197"/>
        <v>0</v>
      </c>
      <c r="AR359" s="181">
        <f t="shared" si="198"/>
        <v>0</v>
      </c>
    </row>
    <row r="360" spans="2:44" x14ac:dyDescent="0.25">
      <c r="B360" s="179" t="s">
        <v>336</v>
      </c>
      <c r="C360" s="180" t="s">
        <v>1004</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191"/>
        <v>0</v>
      </c>
      <c r="G360" s="181"/>
      <c r="H360" s="181">
        <f t="shared" si="192"/>
        <v>0</v>
      </c>
      <c r="I360" s="181"/>
      <c r="J360" s="181">
        <f t="shared" si="193"/>
        <v>0</v>
      </c>
      <c r="K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1">
        <f t="shared" si="194"/>
        <v>0</v>
      </c>
      <c r="AF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1">
        <f t="shared" si="195"/>
        <v>0</v>
      </c>
      <c r="AJ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1">
        <f t="shared" si="196"/>
        <v>0</v>
      </c>
      <c r="AN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1">
        <f t="shared" si="197"/>
        <v>0</v>
      </c>
      <c r="AR360" s="181">
        <f t="shared" si="198"/>
        <v>0</v>
      </c>
    </row>
    <row r="361" spans="2:44" x14ac:dyDescent="0.25">
      <c r="B361" s="179" t="s">
        <v>1005</v>
      </c>
      <c r="C361" s="180" t="s">
        <v>1004</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191"/>
        <v>0</v>
      </c>
      <c r="G361" s="181"/>
      <c r="H361" s="181">
        <f t="shared" si="192"/>
        <v>0</v>
      </c>
      <c r="I361" s="181"/>
      <c r="J361" s="181">
        <f t="shared" si="193"/>
        <v>0</v>
      </c>
      <c r="K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1">
        <f t="shared" si="194"/>
        <v>0</v>
      </c>
      <c r="AF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1">
        <f t="shared" si="195"/>
        <v>0</v>
      </c>
      <c r="AJ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1">
        <f t="shared" si="196"/>
        <v>0</v>
      </c>
      <c r="AN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1">
        <f t="shared" si="197"/>
        <v>0</v>
      </c>
      <c r="AR361" s="181">
        <f t="shared" si="198"/>
        <v>0</v>
      </c>
    </row>
    <row r="362" spans="2:44" x14ac:dyDescent="0.25">
      <c r="B362" s="179" t="s">
        <v>1006</v>
      </c>
      <c r="C362" s="180" t="s">
        <v>1007</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191"/>
        <v>0</v>
      </c>
      <c r="G362" s="181"/>
      <c r="H362" s="181">
        <f t="shared" si="192"/>
        <v>0</v>
      </c>
      <c r="I362" s="181"/>
      <c r="J362" s="181">
        <f t="shared" si="193"/>
        <v>0</v>
      </c>
      <c r="K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1">
        <f t="shared" si="194"/>
        <v>0</v>
      </c>
      <c r="AF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1">
        <f t="shared" si="195"/>
        <v>0</v>
      </c>
      <c r="AJ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1">
        <f t="shared" si="196"/>
        <v>0</v>
      </c>
      <c r="AN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1">
        <f t="shared" si="197"/>
        <v>0</v>
      </c>
      <c r="AR362" s="181">
        <f t="shared" si="198"/>
        <v>0</v>
      </c>
    </row>
    <row r="363" spans="2:44" x14ac:dyDescent="0.25">
      <c r="B363" s="179" t="s">
        <v>1008</v>
      </c>
      <c r="C363" s="180" t="s">
        <v>1009</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200">D363+E363</f>
        <v>0</v>
      </c>
      <c r="G363" s="181"/>
      <c r="H363" s="181">
        <f t="shared" ref="H363:H378" si="201">F363-G363</f>
        <v>0</v>
      </c>
      <c r="I363" s="181"/>
      <c r="J363" s="181">
        <f t="shared" ref="J363:J378" si="202">F363-I363</f>
        <v>0</v>
      </c>
      <c r="K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1">
        <f t="shared" ref="AE363:AE378" si="203">AB363+AC363+AD363</f>
        <v>0</v>
      </c>
      <c r="AF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1">
        <f t="shared" ref="AI363:AI378" si="204">AF363+AG363+AH363</f>
        <v>0</v>
      </c>
      <c r="AJ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1">
        <f t="shared" ref="AM363:AM378" si="205">AJ363+AK363+AL363</f>
        <v>0</v>
      </c>
      <c r="AN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1">
        <f t="shared" ref="AQ363:AQ378" si="206">AN363+AO363+AP363</f>
        <v>0</v>
      </c>
      <c r="AR363" s="181">
        <f t="shared" ref="AR363:AR378" si="207">AE363+AI363+AM363+AQ363</f>
        <v>0</v>
      </c>
    </row>
    <row r="364" spans="2:44" x14ac:dyDescent="0.25">
      <c r="B364" s="179" t="s">
        <v>1010</v>
      </c>
      <c r="C364" s="180" t="s">
        <v>1011</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200"/>
        <v>0</v>
      </c>
      <c r="G364" s="181"/>
      <c r="H364" s="181">
        <f t="shared" si="201"/>
        <v>0</v>
      </c>
      <c r="I364" s="181"/>
      <c r="J364" s="181">
        <f t="shared" si="202"/>
        <v>0</v>
      </c>
      <c r="K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1">
        <f t="shared" si="203"/>
        <v>0</v>
      </c>
      <c r="AF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1">
        <f t="shared" si="204"/>
        <v>0</v>
      </c>
      <c r="AJ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1">
        <f t="shared" si="205"/>
        <v>0</v>
      </c>
      <c r="AN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1">
        <f t="shared" si="206"/>
        <v>0</v>
      </c>
      <c r="AR364" s="181">
        <f t="shared" si="207"/>
        <v>0</v>
      </c>
    </row>
    <row r="365" spans="2:44" x14ac:dyDescent="0.25">
      <c r="B365" s="179" t="s">
        <v>337</v>
      </c>
      <c r="C365" s="180" t="s">
        <v>1012</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200"/>
        <v>200000</v>
      </c>
      <c r="G365" s="181"/>
      <c r="H365" s="181">
        <f t="shared" si="201"/>
        <v>200000</v>
      </c>
      <c r="I365" s="181"/>
      <c r="J365" s="181">
        <f t="shared" si="202"/>
        <v>200000</v>
      </c>
      <c r="K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AB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1">
        <f t="shared" si="203"/>
        <v>0</v>
      </c>
      <c r="AF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1">
        <f t="shared" si="204"/>
        <v>0</v>
      </c>
      <c r="AJ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200000</v>
      </c>
      <c r="AK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1">
        <f t="shared" si="205"/>
        <v>200000</v>
      </c>
      <c r="AN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1">
        <f t="shared" si="206"/>
        <v>0</v>
      </c>
      <c r="AR365" s="181">
        <f t="shared" si="207"/>
        <v>200000</v>
      </c>
    </row>
    <row r="366" spans="2:44" x14ac:dyDescent="0.25">
      <c r="B366" s="179" t="s">
        <v>1013</v>
      </c>
      <c r="C366" s="180" t="s">
        <v>1014</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1">
        <f t="shared" si="200"/>
        <v>0</v>
      </c>
      <c r="G366" s="181"/>
      <c r="H366" s="181">
        <f t="shared" si="201"/>
        <v>0</v>
      </c>
      <c r="I366" s="181"/>
      <c r="J366" s="181">
        <f t="shared" si="202"/>
        <v>0</v>
      </c>
      <c r="K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1">
        <f t="shared" si="203"/>
        <v>0</v>
      </c>
      <c r="AF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1">
        <f t="shared" si="204"/>
        <v>0</v>
      </c>
      <c r="AJ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1">
        <f t="shared" si="205"/>
        <v>0</v>
      </c>
      <c r="AN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1">
        <f t="shared" si="206"/>
        <v>0</v>
      </c>
      <c r="AR366" s="181">
        <f t="shared" si="207"/>
        <v>0</v>
      </c>
    </row>
    <row r="367" spans="2:44" x14ac:dyDescent="0.25">
      <c r="B367" s="179" t="s">
        <v>1015</v>
      </c>
      <c r="C367" s="180" t="s">
        <v>1016</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200"/>
        <v>0</v>
      </c>
      <c r="G367" s="181"/>
      <c r="H367" s="181">
        <f t="shared" si="201"/>
        <v>0</v>
      </c>
      <c r="I367" s="181"/>
      <c r="J367" s="181">
        <f t="shared" si="202"/>
        <v>0</v>
      </c>
      <c r="K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1">
        <f t="shared" si="203"/>
        <v>0</v>
      </c>
      <c r="AF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1">
        <f t="shared" si="204"/>
        <v>0</v>
      </c>
      <c r="AJ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1">
        <f t="shared" si="205"/>
        <v>0</v>
      </c>
      <c r="AN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1">
        <f t="shared" si="206"/>
        <v>0</v>
      </c>
      <c r="AR367" s="181">
        <f t="shared" si="207"/>
        <v>0</v>
      </c>
    </row>
    <row r="368" spans="2:44" x14ac:dyDescent="0.25">
      <c r="B368" s="179" t="s">
        <v>1017</v>
      </c>
      <c r="C368" s="180" t="s">
        <v>1018</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200"/>
        <v>0</v>
      </c>
      <c r="G368" s="181"/>
      <c r="H368" s="181">
        <f t="shared" si="201"/>
        <v>0</v>
      </c>
      <c r="I368" s="181"/>
      <c r="J368" s="181">
        <f t="shared" si="202"/>
        <v>0</v>
      </c>
      <c r="K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1">
        <f t="shared" si="203"/>
        <v>0</v>
      </c>
      <c r="AF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1">
        <f t="shared" si="204"/>
        <v>0</v>
      </c>
      <c r="AJ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1">
        <f t="shared" si="205"/>
        <v>0</v>
      </c>
      <c r="AN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1">
        <f t="shared" si="206"/>
        <v>0</v>
      </c>
      <c r="AR368" s="181">
        <f t="shared" si="207"/>
        <v>0</v>
      </c>
    </row>
    <row r="369" spans="2:44" x14ac:dyDescent="0.25">
      <c r="B369" s="179" t="s">
        <v>1019</v>
      </c>
      <c r="C369" s="180" t="s">
        <v>1020</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200"/>
        <v>0</v>
      </c>
      <c r="G369" s="181"/>
      <c r="H369" s="181">
        <f t="shared" si="201"/>
        <v>0</v>
      </c>
      <c r="I369" s="181"/>
      <c r="J369" s="181">
        <f t="shared" si="202"/>
        <v>0</v>
      </c>
      <c r="K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1">
        <f t="shared" si="203"/>
        <v>0</v>
      </c>
      <c r="AF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1">
        <f t="shared" si="204"/>
        <v>0</v>
      </c>
      <c r="AJ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1">
        <f t="shared" si="205"/>
        <v>0</v>
      </c>
      <c r="AN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1">
        <f t="shared" si="206"/>
        <v>0</v>
      </c>
      <c r="AR369" s="181">
        <f t="shared" si="207"/>
        <v>0</v>
      </c>
    </row>
    <row r="370" spans="2:44" x14ac:dyDescent="0.25">
      <c r="B370" s="179" t="s">
        <v>338</v>
      </c>
      <c r="C370" s="180" t="s">
        <v>1021</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200"/>
        <v>0</v>
      </c>
      <c r="G370" s="181"/>
      <c r="H370" s="181">
        <f t="shared" si="201"/>
        <v>0</v>
      </c>
      <c r="I370" s="181"/>
      <c r="J370" s="181">
        <f t="shared" si="202"/>
        <v>0</v>
      </c>
      <c r="K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1">
        <f t="shared" si="203"/>
        <v>0</v>
      </c>
      <c r="AF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1">
        <f t="shared" si="204"/>
        <v>0</v>
      </c>
      <c r="AJ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1">
        <f t="shared" si="205"/>
        <v>0</v>
      </c>
      <c r="AN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1">
        <f t="shared" si="206"/>
        <v>0</v>
      </c>
      <c r="AR370" s="181">
        <f t="shared" si="207"/>
        <v>0</v>
      </c>
    </row>
    <row r="371" spans="2:44" x14ac:dyDescent="0.25">
      <c r="B371" s="179" t="s">
        <v>1022</v>
      </c>
      <c r="C371" s="180" t="s">
        <v>1023</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200"/>
        <v>0</v>
      </c>
      <c r="G371" s="181"/>
      <c r="H371" s="181">
        <f t="shared" si="201"/>
        <v>0</v>
      </c>
      <c r="I371" s="181"/>
      <c r="J371" s="181">
        <f t="shared" si="202"/>
        <v>0</v>
      </c>
      <c r="K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1">
        <f t="shared" si="203"/>
        <v>0</v>
      </c>
      <c r="AF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1">
        <f t="shared" si="204"/>
        <v>0</v>
      </c>
      <c r="AJ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1">
        <f t="shared" si="205"/>
        <v>0</v>
      </c>
      <c r="AN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1">
        <f t="shared" si="206"/>
        <v>0</v>
      </c>
      <c r="AR371" s="181">
        <f t="shared" si="207"/>
        <v>0</v>
      </c>
    </row>
    <row r="372" spans="2:44" x14ac:dyDescent="0.25">
      <c r="B372" s="179" t="s">
        <v>1024</v>
      </c>
      <c r="C372" s="180" t="s">
        <v>1025</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200"/>
        <v>0</v>
      </c>
      <c r="G372" s="181"/>
      <c r="H372" s="181">
        <f t="shared" si="201"/>
        <v>0</v>
      </c>
      <c r="I372" s="181"/>
      <c r="J372" s="181">
        <f t="shared" si="202"/>
        <v>0</v>
      </c>
      <c r="K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1">
        <f t="shared" si="203"/>
        <v>0</v>
      </c>
      <c r="AF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1">
        <f t="shared" si="204"/>
        <v>0</v>
      </c>
      <c r="AJ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1">
        <f t="shared" si="205"/>
        <v>0</v>
      </c>
      <c r="AN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1">
        <f t="shared" si="206"/>
        <v>0</v>
      </c>
      <c r="AR372" s="181">
        <f t="shared" si="207"/>
        <v>0</v>
      </c>
    </row>
    <row r="373" spans="2:44" x14ac:dyDescent="0.25">
      <c r="B373" s="179" t="s">
        <v>1026</v>
      </c>
      <c r="C373" s="180" t="s">
        <v>1027</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200"/>
        <v>0</v>
      </c>
      <c r="G373" s="181"/>
      <c r="H373" s="181">
        <f t="shared" si="201"/>
        <v>0</v>
      </c>
      <c r="I373" s="181"/>
      <c r="J373" s="181">
        <f t="shared" si="202"/>
        <v>0</v>
      </c>
      <c r="K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1">
        <f t="shared" si="203"/>
        <v>0</v>
      </c>
      <c r="AF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1">
        <f t="shared" si="204"/>
        <v>0</v>
      </c>
      <c r="AJ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1">
        <f t="shared" si="205"/>
        <v>0</v>
      </c>
      <c r="AN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1">
        <f t="shared" si="206"/>
        <v>0</v>
      </c>
      <c r="AR373" s="181">
        <f t="shared" si="207"/>
        <v>0</v>
      </c>
    </row>
    <row r="374" spans="2:44" x14ac:dyDescent="0.25">
      <c r="B374" s="179" t="s">
        <v>1028</v>
      </c>
      <c r="C374" s="180" t="s">
        <v>1029</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200"/>
        <v>0</v>
      </c>
      <c r="G374" s="181"/>
      <c r="H374" s="181">
        <f t="shared" si="201"/>
        <v>0</v>
      </c>
      <c r="I374" s="181"/>
      <c r="J374" s="181">
        <f t="shared" si="202"/>
        <v>0</v>
      </c>
      <c r="K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1">
        <f t="shared" si="203"/>
        <v>0</v>
      </c>
      <c r="AF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1">
        <f t="shared" si="204"/>
        <v>0</v>
      </c>
      <c r="AJ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1">
        <f t="shared" si="205"/>
        <v>0</v>
      </c>
      <c r="AN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1">
        <f t="shared" si="206"/>
        <v>0</v>
      </c>
      <c r="AR374" s="181">
        <f t="shared" si="207"/>
        <v>0</v>
      </c>
    </row>
    <row r="375" spans="2:44" x14ac:dyDescent="0.25">
      <c r="B375" s="179" t="s">
        <v>1030</v>
      </c>
      <c r="C375" s="180" t="s">
        <v>1031</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9000000</v>
      </c>
      <c r="F375" s="181">
        <f t="shared" si="200"/>
        <v>9000000</v>
      </c>
      <c r="G375" s="181"/>
      <c r="H375" s="181">
        <f t="shared" si="201"/>
        <v>9000000</v>
      </c>
      <c r="I375" s="181"/>
      <c r="J375" s="181">
        <f t="shared" si="202"/>
        <v>9000000</v>
      </c>
      <c r="K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9000000</v>
      </c>
      <c r="AB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1">
        <f t="shared" si="203"/>
        <v>0</v>
      </c>
      <c r="AF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1">
        <f t="shared" si="204"/>
        <v>0</v>
      </c>
      <c r="AJ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1">
        <f t="shared" si="205"/>
        <v>0</v>
      </c>
      <c r="AN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9000000</v>
      </c>
      <c r="AO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1">
        <f t="shared" si="206"/>
        <v>9000000</v>
      </c>
      <c r="AR375" s="181">
        <f t="shared" si="207"/>
        <v>9000000</v>
      </c>
    </row>
    <row r="376" spans="2:44" x14ac:dyDescent="0.25">
      <c r="B376" s="179" t="s">
        <v>1032</v>
      </c>
      <c r="C376" s="180" t="s">
        <v>1033</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200"/>
        <v>0</v>
      </c>
      <c r="G376" s="181"/>
      <c r="H376" s="181">
        <f t="shared" si="201"/>
        <v>0</v>
      </c>
      <c r="I376" s="181"/>
      <c r="J376" s="181">
        <f t="shared" si="202"/>
        <v>0</v>
      </c>
      <c r="K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1">
        <f t="shared" si="203"/>
        <v>0</v>
      </c>
      <c r="AF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1">
        <f t="shared" si="204"/>
        <v>0</v>
      </c>
      <c r="AJ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1">
        <f t="shared" si="205"/>
        <v>0</v>
      </c>
      <c r="AN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1">
        <f t="shared" si="206"/>
        <v>0</v>
      </c>
      <c r="AR376" s="181">
        <f t="shared" si="207"/>
        <v>0</v>
      </c>
    </row>
    <row r="377" spans="2:44" x14ac:dyDescent="0.25">
      <c r="B377" s="179" t="s">
        <v>1034</v>
      </c>
      <c r="C377" s="180" t="s">
        <v>1035</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200"/>
        <v>0</v>
      </c>
      <c r="G377" s="181"/>
      <c r="H377" s="181">
        <f t="shared" si="201"/>
        <v>0</v>
      </c>
      <c r="I377" s="181"/>
      <c r="J377" s="181">
        <f t="shared" si="202"/>
        <v>0</v>
      </c>
      <c r="K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1">
        <f t="shared" si="203"/>
        <v>0</v>
      </c>
      <c r="AF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1">
        <f t="shared" si="204"/>
        <v>0</v>
      </c>
      <c r="AJ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1">
        <f t="shared" si="205"/>
        <v>0</v>
      </c>
      <c r="AN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1">
        <f t="shared" si="206"/>
        <v>0</v>
      </c>
      <c r="AR377" s="181">
        <f t="shared" si="207"/>
        <v>0</v>
      </c>
    </row>
    <row r="378" spans="2:44" x14ac:dyDescent="0.25">
      <c r="B378" s="179" t="s">
        <v>1036</v>
      </c>
      <c r="C378" s="180" t="s">
        <v>1037</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200"/>
        <v>0</v>
      </c>
      <c r="G378" s="181"/>
      <c r="H378" s="181">
        <f t="shared" si="201"/>
        <v>0</v>
      </c>
      <c r="I378" s="181"/>
      <c r="J378" s="181">
        <f t="shared" si="202"/>
        <v>0</v>
      </c>
      <c r="K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1">
        <f t="shared" si="203"/>
        <v>0</v>
      </c>
      <c r="AF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1">
        <f t="shared" si="204"/>
        <v>0</v>
      </c>
      <c r="AJ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1">
        <f t="shared" si="205"/>
        <v>0</v>
      </c>
      <c r="AN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1">
        <f t="shared" si="206"/>
        <v>0</v>
      </c>
      <c r="AR378" s="181">
        <f t="shared" si="207"/>
        <v>0</v>
      </c>
    </row>
    <row r="379" spans="2:44" x14ac:dyDescent="0.25">
      <c r="B379" s="179" t="s">
        <v>1038</v>
      </c>
      <c r="C379" s="180" t="s">
        <v>1039</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ref="F379:F402" si="208">D379+E379</f>
        <v>0</v>
      </c>
      <c r="G379" s="181"/>
      <c r="H379" s="181">
        <f t="shared" ref="H379:H402" si="209">F379-G379</f>
        <v>0</v>
      </c>
      <c r="I379" s="181"/>
      <c r="J379" s="181">
        <f t="shared" ref="J379:J402" si="210">F379-I379</f>
        <v>0</v>
      </c>
      <c r="K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1">
        <f t="shared" ref="AE379:AE402" si="211">AB379+AC379+AD379</f>
        <v>0</v>
      </c>
      <c r="AF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1">
        <f t="shared" ref="AI379:AI402" si="212">AF379+AG379+AH379</f>
        <v>0</v>
      </c>
      <c r="AJ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1">
        <f t="shared" ref="AM379:AM402" si="213">AJ379+AK379+AL379</f>
        <v>0</v>
      </c>
      <c r="AN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1">
        <f t="shared" ref="AQ379:AQ402" si="214">AN379+AO379+AP379</f>
        <v>0</v>
      </c>
      <c r="AR379" s="181">
        <f t="shared" ref="AR379:AR402" si="215">AE379+AI379+AM379+AQ379</f>
        <v>0</v>
      </c>
    </row>
    <row r="380" spans="2:44" x14ac:dyDescent="0.25">
      <c r="B380" s="179" t="s">
        <v>1040</v>
      </c>
      <c r="C380" s="180" t="s">
        <v>1041</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208"/>
        <v>0</v>
      </c>
      <c r="G380" s="181"/>
      <c r="H380" s="181">
        <f t="shared" si="209"/>
        <v>0</v>
      </c>
      <c r="I380" s="181"/>
      <c r="J380" s="181">
        <f t="shared" si="210"/>
        <v>0</v>
      </c>
      <c r="K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1">
        <f t="shared" si="211"/>
        <v>0</v>
      </c>
      <c r="AF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1">
        <f t="shared" si="212"/>
        <v>0</v>
      </c>
      <c r="AJ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1">
        <f t="shared" si="213"/>
        <v>0</v>
      </c>
      <c r="AN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1">
        <f t="shared" si="214"/>
        <v>0</v>
      </c>
      <c r="AR380" s="181">
        <f t="shared" si="215"/>
        <v>0</v>
      </c>
    </row>
    <row r="381" spans="2:44" x14ac:dyDescent="0.25">
      <c r="B381" s="179" t="s">
        <v>1042</v>
      </c>
      <c r="C381" s="180" t="s">
        <v>1041</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208"/>
        <v>0</v>
      </c>
      <c r="G381" s="181"/>
      <c r="H381" s="181">
        <f t="shared" si="209"/>
        <v>0</v>
      </c>
      <c r="I381" s="181"/>
      <c r="J381" s="181">
        <f t="shared" si="210"/>
        <v>0</v>
      </c>
      <c r="K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1">
        <f t="shared" si="211"/>
        <v>0</v>
      </c>
      <c r="AF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1">
        <f t="shared" si="212"/>
        <v>0</v>
      </c>
      <c r="AJ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1">
        <f t="shared" si="213"/>
        <v>0</v>
      </c>
      <c r="AN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1">
        <f t="shared" si="214"/>
        <v>0</v>
      </c>
      <c r="AR381" s="181">
        <f t="shared" si="215"/>
        <v>0</v>
      </c>
    </row>
    <row r="382" spans="2:44" x14ac:dyDescent="0.25">
      <c r="B382" s="179" t="s">
        <v>1043</v>
      </c>
      <c r="C382" s="180" t="s">
        <v>1044</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208"/>
        <v>0</v>
      </c>
      <c r="G382" s="181"/>
      <c r="H382" s="181">
        <f t="shared" si="209"/>
        <v>0</v>
      </c>
      <c r="I382" s="181"/>
      <c r="J382" s="181">
        <f t="shared" si="210"/>
        <v>0</v>
      </c>
      <c r="K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1">
        <f t="shared" si="211"/>
        <v>0</v>
      </c>
      <c r="AF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1">
        <f t="shared" si="212"/>
        <v>0</v>
      </c>
      <c r="AJ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1">
        <f t="shared" si="213"/>
        <v>0</v>
      </c>
      <c r="AN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1">
        <f t="shared" si="214"/>
        <v>0</v>
      </c>
      <c r="AR382" s="181">
        <f t="shared" si="215"/>
        <v>0</v>
      </c>
    </row>
    <row r="383" spans="2:44" x14ac:dyDescent="0.25">
      <c r="B383" s="188" t="s">
        <v>339</v>
      </c>
      <c r="C383" s="189" t="s">
        <v>207</v>
      </c>
      <c r="D383" s="190">
        <f>SUM(D384:D388)</f>
        <v>52800</v>
      </c>
      <c r="E383" s="190">
        <f>SUM(E384:E388)</f>
        <v>2400000</v>
      </c>
      <c r="F383" s="190">
        <f t="shared" si="208"/>
        <v>2452800</v>
      </c>
      <c r="G383" s="190">
        <f>SUM(G384:G388)</f>
        <v>0</v>
      </c>
      <c r="H383" s="190">
        <f t="shared" si="209"/>
        <v>2452800</v>
      </c>
      <c r="I383" s="190">
        <f>SUM(I384:I388)</f>
        <v>0</v>
      </c>
      <c r="J383" s="190">
        <f t="shared" si="210"/>
        <v>2452800</v>
      </c>
      <c r="K383" s="190">
        <f t="shared" ref="K383:AD383" si="216">SUM(K384:K388)</f>
        <v>0</v>
      </c>
      <c r="L383" s="190">
        <f t="shared" si="216"/>
        <v>0</v>
      </c>
      <c r="M383" s="190">
        <f t="shared" si="216"/>
        <v>0</v>
      </c>
      <c r="N383" s="190">
        <f t="shared" si="216"/>
        <v>0</v>
      </c>
      <c r="O383" s="190">
        <f t="shared" si="216"/>
        <v>0</v>
      </c>
      <c r="P383" s="190">
        <f>SUM(P384:P388)</f>
        <v>0</v>
      </c>
      <c r="Q383" s="190">
        <f>SUM(Q384:Q388)</f>
        <v>0</v>
      </c>
      <c r="R383" s="190">
        <f t="shared" si="216"/>
        <v>0</v>
      </c>
      <c r="S383" s="190">
        <f t="shared" si="216"/>
        <v>0</v>
      </c>
      <c r="T383" s="190">
        <f>SUM(T384:T388)</f>
        <v>52800</v>
      </c>
      <c r="U383" s="190">
        <f t="shared" si="216"/>
        <v>0</v>
      </c>
      <c r="V383" s="190">
        <f t="shared" si="216"/>
        <v>0</v>
      </c>
      <c r="W383" s="190">
        <f>SUM(W384:W388)</f>
        <v>0</v>
      </c>
      <c r="X383" s="190">
        <f t="shared" si="216"/>
        <v>0</v>
      </c>
      <c r="Y383" s="190">
        <f>SUM(Y384:Y388)</f>
        <v>0</v>
      </c>
      <c r="Z383" s="190">
        <f>SUM(Z384:Z388)</f>
        <v>0</v>
      </c>
      <c r="AA383" s="190">
        <f t="shared" si="216"/>
        <v>2400000</v>
      </c>
      <c r="AB383" s="190">
        <f t="shared" si="216"/>
        <v>0</v>
      </c>
      <c r="AC383" s="190">
        <f t="shared" si="216"/>
        <v>0</v>
      </c>
      <c r="AD383" s="190">
        <f t="shared" si="216"/>
        <v>0</v>
      </c>
      <c r="AE383" s="190">
        <f t="shared" si="211"/>
        <v>0</v>
      </c>
      <c r="AF383" s="190">
        <f>SUM(AF384:AF388)</f>
        <v>0</v>
      </c>
      <c r="AG383" s="190">
        <f>SUM(AG384:AG388)</f>
        <v>0</v>
      </c>
      <c r="AH383" s="190">
        <f>SUM(AH384:AH388)</f>
        <v>0</v>
      </c>
      <c r="AI383" s="190">
        <f t="shared" si="212"/>
        <v>0</v>
      </c>
      <c r="AJ383" s="190">
        <f>SUM(AJ384:AJ388)</f>
        <v>2452800</v>
      </c>
      <c r="AK383" s="190">
        <f>SUM(AK384:AK388)</f>
        <v>0</v>
      </c>
      <c r="AL383" s="190">
        <f>SUM(AL384:AL388)</f>
        <v>0</v>
      </c>
      <c r="AM383" s="190">
        <f t="shared" si="213"/>
        <v>2452800</v>
      </c>
      <c r="AN383" s="190">
        <f>SUM(AN384:AN388)</f>
        <v>0</v>
      </c>
      <c r="AO383" s="190">
        <f>SUM(AO384:AO388)</f>
        <v>0</v>
      </c>
      <c r="AP383" s="190">
        <f>SUM(AP384:AP388)</f>
        <v>0</v>
      </c>
      <c r="AQ383" s="190">
        <f t="shared" si="214"/>
        <v>0</v>
      </c>
      <c r="AR383" s="190">
        <f t="shared" si="215"/>
        <v>2452800</v>
      </c>
    </row>
    <row r="384" spans="2:44" x14ac:dyDescent="0.25">
      <c r="B384" s="179" t="s">
        <v>340</v>
      </c>
      <c r="C384" s="180" t="s">
        <v>208</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208"/>
        <v>0</v>
      </c>
      <c r="G384" s="181"/>
      <c r="H384" s="181">
        <f t="shared" si="209"/>
        <v>0</v>
      </c>
      <c r="I384" s="181"/>
      <c r="J384" s="181">
        <f t="shared" si="210"/>
        <v>0</v>
      </c>
      <c r="K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1">
        <f t="shared" si="211"/>
        <v>0</v>
      </c>
      <c r="AF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1">
        <f t="shared" si="212"/>
        <v>0</v>
      </c>
      <c r="AJ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1">
        <f t="shared" si="213"/>
        <v>0</v>
      </c>
      <c r="AN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1">
        <f t="shared" si="214"/>
        <v>0</v>
      </c>
      <c r="AR384" s="181">
        <f t="shared" si="215"/>
        <v>0</v>
      </c>
    </row>
    <row r="385" spans="1:44" x14ac:dyDescent="0.25">
      <c r="B385" s="179" t="s">
        <v>1045</v>
      </c>
      <c r="C385" s="180" t="s">
        <v>1046</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52800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2400000</v>
      </c>
      <c r="F385" s="181">
        <f t="shared" si="208"/>
        <v>2452800</v>
      </c>
      <c r="G385" s="181"/>
      <c r="H385" s="181">
        <f t="shared" si="209"/>
        <v>2452800</v>
      </c>
      <c r="I385" s="181"/>
      <c r="J385" s="181">
        <f t="shared" si="210"/>
        <v>2452800</v>
      </c>
      <c r="K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52800</v>
      </c>
      <c r="U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2400000</v>
      </c>
      <c r="AB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1">
        <f t="shared" si="211"/>
        <v>0</v>
      </c>
      <c r="AF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1">
        <f t="shared" si="212"/>
        <v>0</v>
      </c>
      <c r="AJ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2452800</v>
      </c>
      <c r="AK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1">
        <f t="shared" si="213"/>
        <v>2452800</v>
      </c>
      <c r="AN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1">
        <f t="shared" si="214"/>
        <v>0</v>
      </c>
      <c r="AR385" s="181">
        <f t="shared" si="215"/>
        <v>2452800</v>
      </c>
    </row>
    <row r="386" spans="1:44" x14ac:dyDescent="0.25">
      <c r="B386" s="179" t="s">
        <v>1047</v>
      </c>
      <c r="C386" s="180" t="s">
        <v>1048</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si="208"/>
        <v>0</v>
      </c>
      <c r="G386" s="181"/>
      <c r="H386" s="181">
        <f t="shared" si="209"/>
        <v>0</v>
      </c>
      <c r="I386" s="181"/>
      <c r="J386" s="181">
        <f t="shared" si="210"/>
        <v>0</v>
      </c>
      <c r="K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1">
        <f t="shared" si="211"/>
        <v>0</v>
      </c>
      <c r="AF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1">
        <f t="shared" si="212"/>
        <v>0</v>
      </c>
      <c r="AJ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1">
        <f t="shared" si="213"/>
        <v>0</v>
      </c>
      <c r="AN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1">
        <f t="shared" si="214"/>
        <v>0</v>
      </c>
      <c r="AR386" s="181">
        <f t="shared" si="215"/>
        <v>0</v>
      </c>
    </row>
    <row r="387" spans="1:44" x14ac:dyDescent="0.25">
      <c r="A387" s="109"/>
      <c r="B387" s="179" t="s">
        <v>1049</v>
      </c>
      <c r="C387" s="180" t="s">
        <v>1371</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si="208"/>
        <v>0</v>
      </c>
      <c r="G387" s="181"/>
      <c r="H387" s="181">
        <f t="shared" si="209"/>
        <v>0</v>
      </c>
      <c r="I387" s="181"/>
      <c r="J387" s="181">
        <f t="shared" si="210"/>
        <v>0</v>
      </c>
      <c r="K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1">
        <f t="shared" si="211"/>
        <v>0</v>
      </c>
      <c r="AF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1">
        <f t="shared" si="212"/>
        <v>0</v>
      </c>
      <c r="AJ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1">
        <f t="shared" si="213"/>
        <v>0</v>
      </c>
      <c r="AN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1">
        <f t="shared" si="214"/>
        <v>0</v>
      </c>
      <c r="AR387" s="181">
        <f t="shared" si="215"/>
        <v>0</v>
      </c>
    </row>
    <row r="388" spans="1:44" x14ac:dyDescent="0.25">
      <c r="A388" s="109"/>
      <c r="B388" s="179" t="s">
        <v>1051</v>
      </c>
      <c r="C388" s="180" t="s">
        <v>1050</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208"/>
        <v>0</v>
      </c>
      <c r="G388" s="181"/>
      <c r="H388" s="181">
        <f t="shared" si="209"/>
        <v>0</v>
      </c>
      <c r="I388" s="181"/>
      <c r="J388" s="181">
        <f t="shared" si="210"/>
        <v>0</v>
      </c>
      <c r="K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1">
        <f t="shared" si="211"/>
        <v>0</v>
      </c>
      <c r="AF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1">
        <f t="shared" si="212"/>
        <v>0</v>
      </c>
      <c r="AJ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1">
        <f t="shared" si="213"/>
        <v>0</v>
      </c>
      <c r="AN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1">
        <f t="shared" si="214"/>
        <v>0</v>
      </c>
      <c r="AR388" s="181">
        <f t="shared" si="215"/>
        <v>0</v>
      </c>
    </row>
    <row r="389" spans="1:44" x14ac:dyDescent="0.25">
      <c r="B389" s="188" t="s">
        <v>341</v>
      </c>
      <c r="C389" s="189" t="s">
        <v>209</v>
      </c>
      <c r="D389" s="190">
        <f>SUM(D390:D396)</f>
        <v>0</v>
      </c>
      <c r="E389" s="190">
        <f>SUM(E390:E396)</f>
        <v>0</v>
      </c>
      <c r="F389" s="190">
        <f t="shared" si="208"/>
        <v>0</v>
      </c>
      <c r="G389" s="190">
        <f>SUM(G390:G396)</f>
        <v>0</v>
      </c>
      <c r="H389" s="190">
        <f t="shared" si="209"/>
        <v>0</v>
      </c>
      <c r="I389" s="190">
        <f>SUM(I390:I396)</f>
        <v>0</v>
      </c>
      <c r="J389" s="190">
        <f t="shared" si="210"/>
        <v>0</v>
      </c>
      <c r="K389" s="190">
        <f t="shared" ref="K389:AD389" si="217">SUM(K390:K396)</f>
        <v>0</v>
      </c>
      <c r="L389" s="190">
        <f t="shared" si="217"/>
        <v>0</v>
      </c>
      <c r="M389" s="190">
        <f t="shared" si="217"/>
        <v>0</v>
      </c>
      <c r="N389" s="190">
        <f t="shared" si="217"/>
        <v>0</v>
      </c>
      <c r="O389" s="190">
        <f t="shared" si="217"/>
        <v>0</v>
      </c>
      <c r="P389" s="190">
        <f t="shared" si="217"/>
        <v>0</v>
      </c>
      <c r="Q389" s="190">
        <f t="shared" si="217"/>
        <v>0</v>
      </c>
      <c r="R389" s="190">
        <f t="shared" si="217"/>
        <v>0</v>
      </c>
      <c r="S389" s="190">
        <f t="shared" si="217"/>
        <v>0</v>
      </c>
      <c r="T389" s="190">
        <f>SUM(T390:T396)</f>
        <v>0</v>
      </c>
      <c r="U389" s="190">
        <f t="shared" si="217"/>
        <v>0</v>
      </c>
      <c r="V389" s="190">
        <f t="shared" si="217"/>
        <v>0</v>
      </c>
      <c r="W389" s="190">
        <f t="shared" si="217"/>
        <v>0</v>
      </c>
      <c r="X389" s="190">
        <f t="shared" si="217"/>
        <v>0</v>
      </c>
      <c r="Y389" s="190">
        <f>SUM(Y390:Y396)</f>
        <v>0</v>
      </c>
      <c r="Z389" s="190">
        <f>SUM(Z390:Z396)</f>
        <v>0</v>
      </c>
      <c r="AA389" s="190">
        <f t="shared" si="217"/>
        <v>0</v>
      </c>
      <c r="AB389" s="190">
        <f t="shared" si="217"/>
        <v>0</v>
      </c>
      <c r="AC389" s="190">
        <f t="shared" si="217"/>
        <v>0</v>
      </c>
      <c r="AD389" s="190">
        <f t="shared" si="217"/>
        <v>0</v>
      </c>
      <c r="AE389" s="190">
        <f t="shared" si="211"/>
        <v>0</v>
      </c>
      <c r="AF389" s="190">
        <f>SUM(AF390:AF396)</f>
        <v>0</v>
      </c>
      <c r="AG389" s="190">
        <f>SUM(AG390:AG396)</f>
        <v>0</v>
      </c>
      <c r="AH389" s="190">
        <f>SUM(AH390:AH396)</f>
        <v>0</v>
      </c>
      <c r="AI389" s="190">
        <f t="shared" si="212"/>
        <v>0</v>
      </c>
      <c r="AJ389" s="190">
        <f>SUM(AJ390:AJ396)</f>
        <v>0</v>
      </c>
      <c r="AK389" s="190">
        <f>SUM(AK390:AK396)</f>
        <v>0</v>
      </c>
      <c r="AL389" s="190">
        <f>SUM(AL390:AL396)</f>
        <v>0</v>
      </c>
      <c r="AM389" s="190">
        <f t="shared" si="213"/>
        <v>0</v>
      </c>
      <c r="AN389" s="190">
        <f>SUM(AN390:AN396)</f>
        <v>0</v>
      </c>
      <c r="AO389" s="190">
        <f>SUM(AO390:AO396)</f>
        <v>0</v>
      </c>
      <c r="AP389" s="190">
        <f>SUM(AP390:AP396)</f>
        <v>0</v>
      </c>
      <c r="AQ389" s="190">
        <f t="shared" si="214"/>
        <v>0</v>
      </c>
      <c r="AR389" s="190">
        <f t="shared" si="215"/>
        <v>0</v>
      </c>
    </row>
    <row r="390" spans="1:44" x14ac:dyDescent="0.25">
      <c r="B390" s="179" t="s">
        <v>342</v>
      </c>
      <c r="C390" s="180" t="s">
        <v>210</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1">
        <f t="shared" si="208"/>
        <v>0</v>
      </c>
      <c r="G390" s="181"/>
      <c r="H390" s="181">
        <f t="shared" si="209"/>
        <v>0</v>
      </c>
      <c r="I390" s="181"/>
      <c r="J390" s="181">
        <f t="shared" si="210"/>
        <v>0</v>
      </c>
      <c r="K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1">
        <f t="shared" si="211"/>
        <v>0</v>
      </c>
      <c r="AF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1">
        <f t="shared" si="212"/>
        <v>0</v>
      </c>
      <c r="AJ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1">
        <f t="shared" si="213"/>
        <v>0</v>
      </c>
      <c r="AN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1">
        <f t="shared" si="214"/>
        <v>0</v>
      </c>
      <c r="AR390" s="181">
        <f t="shared" si="215"/>
        <v>0</v>
      </c>
    </row>
    <row r="391" spans="1:44" x14ac:dyDescent="0.25">
      <c r="B391" s="179" t="s">
        <v>1052</v>
      </c>
      <c r="C391" s="180" t="s">
        <v>1053</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si="208"/>
        <v>0</v>
      </c>
      <c r="G391" s="181"/>
      <c r="H391" s="181">
        <f t="shared" si="209"/>
        <v>0</v>
      </c>
      <c r="I391" s="181"/>
      <c r="J391" s="181">
        <f t="shared" si="210"/>
        <v>0</v>
      </c>
      <c r="K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1">
        <f t="shared" si="211"/>
        <v>0</v>
      </c>
      <c r="AF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1">
        <f t="shared" si="212"/>
        <v>0</v>
      </c>
      <c r="AJ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1">
        <f t="shared" si="213"/>
        <v>0</v>
      </c>
      <c r="AN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1">
        <f t="shared" si="214"/>
        <v>0</v>
      </c>
      <c r="AR391" s="181">
        <f t="shared" si="215"/>
        <v>0</v>
      </c>
    </row>
    <row r="392" spans="1:44" x14ac:dyDescent="0.25">
      <c r="B392" s="179" t="s">
        <v>343</v>
      </c>
      <c r="C392" s="180" t="s">
        <v>211</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208"/>
        <v>0</v>
      </c>
      <c r="G392" s="181"/>
      <c r="H392" s="181">
        <f t="shared" si="209"/>
        <v>0</v>
      </c>
      <c r="I392" s="181"/>
      <c r="J392" s="181">
        <f t="shared" si="210"/>
        <v>0</v>
      </c>
      <c r="K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1">
        <f t="shared" si="211"/>
        <v>0</v>
      </c>
      <c r="AF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1">
        <f t="shared" si="212"/>
        <v>0</v>
      </c>
      <c r="AJ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1">
        <f t="shared" si="213"/>
        <v>0</v>
      </c>
      <c r="AN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1">
        <f t="shared" si="214"/>
        <v>0</v>
      </c>
      <c r="AR392" s="181">
        <f t="shared" si="215"/>
        <v>0</v>
      </c>
    </row>
    <row r="393" spans="1:44" x14ac:dyDescent="0.25">
      <c r="B393" s="179" t="s">
        <v>1054</v>
      </c>
      <c r="C393" s="180" t="s">
        <v>1055</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208"/>
        <v>0</v>
      </c>
      <c r="G393" s="181"/>
      <c r="H393" s="181">
        <f t="shared" si="209"/>
        <v>0</v>
      </c>
      <c r="I393" s="181"/>
      <c r="J393" s="181">
        <f t="shared" si="210"/>
        <v>0</v>
      </c>
      <c r="K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1">
        <f t="shared" si="211"/>
        <v>0</v>
      </c>
      <c r="AF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1">
        <f t="shared" si="212"/>
        <v>0</v>
      </c>
      <c r="AJ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1">
        <f t="shared" si="213"/>
        <v>0</v>
      </c>
      <c r="AN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1">
        <f t="shared" si="214"/>
        <v>0</v>
      </c>
      <c r="AR393" s="181">
        <f t="shared" si="215"/>
        <v>0</v>
      </c>
    </row>
    <row r="394" spans="1:44" x14ac:dyDescent="0.25">
      <c r="B394" s="179" t="s">
        <v>1056</v>
      </c>
      <c r="C394" s="180" t="s">
        <v>1057</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208"/>
        <v>0</v>
      </c>
      <c r="G394" s="181"/>
      <c r="H394" s="181">
        <f t="shared" si="209"/>
        <v>0</v>
      </c>
      <c r="I394" s="181"/>
      <c r="J394" s="181">
        <f t="shared" si="210"/>
        <v>0</v>
      </c>
      <c r="K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1">
        <f t="shared" si="211"/>
        <v>0</v>
      </c>
      <c r="AF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1">
        <f t="shared" si="212"/>
        <v>0</v>
      </c>
      <c r="AJ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1">
        <f t="shared" si="213"/>
        <v>0</v>
      </c>
      <c r="AN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1">
        <f t="shared" si="214"/>
        <v>0</v>
      </c>
      <c r="AR394" s="181">
        <f t="shared" si="215"/>
        <v>0</v>
      </c>
    </row>
    <row r="395" spans="1:44" x14ac:dyDescent="0.25">
      <c r="B395" s="179" t="s">
        <v>344</v>
      </c>
      <c r="C395" s="180" t="s">
        <v>212</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208"/>
        <v>0</v>
      </c>
      <c r="G395" s="181"/>
      <c r="H395" s="181">
        <f t="shared" si="209"/>
        <v>0</v>
      </c>
      <c r="I395" s="181"/>
      <c r="J395" s="181">
        <f t="shared" si="210"/>
        <v>0</v>
      </c>
      <c r="K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1">
        <f t="shared" si="211"/>
        <v>0</v>
      </c>
      <c r="AF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1">
        <f t="shared" si="212"/>
        <v>0</v>
      </c>
      <c r="AJ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1">
        <f t="shared" si="213"/>
        <v>0</v>
      </c>
      <c r="AN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1">
        <f t="shared" si="214"/>
        <v>0</v>
      </c>
      <c r="AR395" s="181">
        <f t="shared" si="215"/>
        <v>0</v>
      </c>
    </row>
    <row r="396" spans="1:44" x14ac:dyDescent="0.25">
      <c r="B396" s="179" t="s">
        <v>1058</v>
      </c>
      <c r="C396" s="180" t="s">
        <v>1059</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si="208"/>
        <v>0</v>
      </c>
      <c r="G396" s="181"/>
      <c r="H396" s="181">
        <f t="shared" si="209"/>
        <v>0</v>
      </c>
      <c r="I396" s="181"/>
      <c r="J396" s="181">
        <f t="shared" si="210"/>
        <v>0</v>
      </c>
      <c r="K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1">
        <f t="shared" si="211"/>
        <v>0</v>
      </c>
      <c r="AF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1">
        <f t="shared" si="212"/>
        <v>0</v>
      </c>
      <c r="AJ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1">
        <f t="shared" si="213"/>
        <v>0</v>
      </c>
      <c r="AN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1">
        <f t="shared" si="214"/>
        <v>0</v>
      </c>
      <c r="AR396" s="181">
        <f t="shared" si="215"/>
        <v>0</v>
      </c>
    </row>
    <row r="397" spans="1:44" x14ac:dyDescent="0.25">
      <c r="B397" s="176" t="s">
        <v>350</v>
      </c>
      <c r="C397" s="177" t="s">
        <v>218</v>
      </c>
      <c r="D397" s="178">
        <f>D398+D459+D467+D485+D489</f>
        <v>0</v>
      </c>
      <c r="E397" s="178">
        <f>E398+E459+E467+E485+E489</f>
        <v>0</v>
      </c>
      <c r="F397" s="178">
        <f t="shared" si="208"/>
        <v>0</v>
      </c>
      <c r="G397" s="178">
        <f>G398+G459+G467+G485+G489</f>
        <v>0</v>
      </c>
      <c r="H397" s="178">
        <f t="shared" si="209"/>
        <v>0</v>
      </c>
      <c r="I397" s="178">
        <f>I398+I459+I467+I485+I489</f>
        <v>0</v>
      </c>
      <c r="J397" s="178">
        <f t="shared" si="210"/>
        <v>0</v>
      </c>
      <c r="K397" s="178">
        <f t="shared" ref="K397:AD397" si="218">K398+K459+K467+K485+K489</f>
        <v>0</v>
      </c>
      <c r="L397" s="178">
        <f t="shared" si="218"/>
        <v>0</v>
      </c>
      <c r="M397" s="178">
        <f t="shared" si="218"/>
        <v>0</v>
      </c>
      <c r="N397" s="178">
        <f t="shared" si="218"/>
        <v>0</v>
      </c>
      <c r="O397" s="178">
        <f t="shared" si="218"/>
        <v>0</v>
      </c>
      <c r="P397" s="178">
        <f t="shared" si="218"/>
        <v>0</v>
      </c>
      <c r="Q397" s="178">
        <f t="shared" si="218"/>
        <v>0</v>
      </c>
      <c r="R397" s="178">
        <f t="shared" si="218"/>
        <v>0</v>
      </c>
      <c r="S397" s="178">
        <f t="shared" si="218"/>
        <v>0</v>
      </c>
      <c r="T397" s="178">
        <f>T398+T459+T467+T485+T489</f>
        <v>0</v>
      </c>
      <c r="U397" s="178">
        <f t="shared" si="218"/>
        <v>0</v>
      </c>
      <c r="V397" s="178">
        <f t="shared" si="218"/>
        <v>0</v>
      </c>
      <c r="W397" s="178">
        <f t="shared" si="218"/>
        <v>0</v>
      </c>
      <c r="X397" s="178">
        <f t="shared" si="218"/>
        <v>0</v>
      </c>
      <c r="Y397" s="178">
        <f>Y398+Y459+Y467+Y485+Y489</f>
        <v>0</v>
      </c>
      <c r="Z397" s="178">
        <f>Z398+Z459+Z467+Z485+Z489</f>
        <v>0</v>
      </c>
      <c r="AA397" s="178">
        <f t="shared" si="218"/>
        <v>0</v>
      </c>
      <c r="AB397" s="178">
        <f t="shared" si="218"/>
        <v>0</v>
      </c>
      <c r="AC397" s="178">
        <f t="shared" si="218"/>
        <v>0</v>
      </c>
      <c r="AD397" s="178">
        <f t="shared" si="218"/>
        <v>0</v>
      </c>
      <c r="AE397" s="178">
        <f t="shared" si="211"/>
        <v>0</v>
      </c>
      <c r="AF397" s="178">
        <f>AF398+AF459+AF467+AF485+AF489</f>
        <v>0</v>
      </c>
      <c r="AG397" s="178">
        <f>AG398+AG459+AG467+AG485+AG489</f>
        <v>0</v>
      </c>
      <c r="AH397" s="178">
        <f>AH398+AH459+AH467+AH485+AH489</f>
        <v>0</v>
      </c>
      <c r="AI397" s="178">
        <f t="shared" si="212"/>
        <v>0</v>
      </c>
      <c r="AJ397" s="178">
        <f>AJ398+AJ459+AJ467+AJ485+AJ489</f>
        <v>0</v>
      </c>
      <c r="AK397" s="178">
        <f>AK398+AK459+AK467+AK485+AK489</f>
        <v>0</v>
      </c>
      <c r="AL397" s="178">
        <f>AL398+AL459+AL467+AL485+AL489</f>
        <v>0</v>
      </c>
      <c r="AM397" s="178">
        <f t="shared" si="213"/>
        <v>0</v>
      </c>
      <c r="AN397" s="178">
        <f>AN398+AN459+AN467+AN485+AN489</f>
        <v>0</v>
      </c>
      <c r="AO397" s="178">
        <f>AO398+AO459+AO467+AO485+AO489</f>
        <v>0</v>
      </c>
      <c r="AP397" s="178">
        <f>AP398+AP459+AP467+AP485+AP489</f>
        <v>0</v>
      </c>
      <c r="AQ397" s="178">
        <f t="shared" si="214"/>
        <v>0</v>
      </c>
      <c r="AR397" s="178">
        <f t="shared" si="215"/>
        <v>0</v>
      </c>
    </row>
    <row r="398" spans="1:44" x14ac:dyDescent="0.25">
      <c r="B398" s="188" t="s">
        <v>351</v>
      </c>
      <c r="C398" s="189" t="s">
        <v>219</v>
      </c>
      <c r="D398" s="190">
        <f>SUM(D399:D458)</f>
        <v>0</v>
      </c>
      <c r="E398" s="190">
        <f>SUM(E399:E458)</f>
        <v>0</v>
      </c>
      <c r="F398" s="190">
        <f t="shared" si="208"/>
        <v>0</v>
      </c>
      <c r="G398" s="190">
        <f>SUM(G399:G458)</f>
        <v>0</v>
      </c>
      <c r="H398" s="190">
        <f t="shared" si="209"/>
        <v>0</v>
      </c>
      <c r="I398" s="190">
        <f>SUM(I399:I458)</f>
        <v>0</v>
      </c>
      <c r="J398" s="190">
        <f t="shared" si="210"/>
        <v>0</v>
      </c>
      <c r="K398" s="190">
        <f t="shared" ref="K398:AP398" si="219">SUM(K399:K458)</f>
        <v>0</v>
      </c>
      <c r="L398" s="190">
        <f t="shared" si="219"/>
        <v>0</v>
      </c>
      <c r="M398" s="190">
        <f t="shared" si="219"/>
        <v>0</v>
      </c>
      <c r="N398" s="190">
        <f t="shared" si="219"/>
        <v>0</v>
      </c>
      <c r="O398" s="190">
        <f t="shared" si="219"/>
        <v>0</v>
      </c>
      <c r="P398" s="190">
        <f>SUM(P399:P458)</f>
        <v>0</v>
      </c>
      <c r="Q398" s="190">
        <f>SUM(Q399:Q458)</f>
        <v>0</v>
      </c>
      <c r="R398" s="190">
        <f t="shared" si="219"/>
        <v>0</v>
      </c>
      <c r="S398" s="190">
        <f t="shared" si="219"/>
        <v>0</v>
      </c>
      <c r="T398" s="190">
        <f>SUM(T399:T458)</f>
        <v>0</v>
      </c>
      <c r="U398" s="190">
        <f t="shared" si="219"/>
        <v>0</v>
      </c>
      <c r="V398" s="190">
        <f t="shared" si="219"/>
        <v>0</v>
      </c>
      <c r="W398" s="190">
        <f>SUM(W399:W458)</f>
        <v>0</v>
      </c>
      <c r="X398" s="190">
        <f t="shared" si="219"/>
        <v>0</v>
      </c>
      <c r="Y398" s="190">
        <f>SUM(Y399:Y458)</f>
        <v>0</v>
      </c>
      <c r="Z398" s="190">
        <f>SUM(Z399:Z458)</f>
        <v>0</v>
      </c>
      <c r="AA398" s="190">
        <f t="shared" si="219"/>
        <v>0</v>
      </c>
      <c r="AB398" s="190">
        <f t="shared" si="219"/>
        <v>0</v>
      </c>
      <c r="AC398" s="190">
        <f t="shared" si="219"/>
        <v>0</v>
      </c>
      <c r="AD398" s="190">
        <f t="shared" si="219"/>
        <v>0</v>
      </c>
      <c r="AE398" s="190">
        <f t="shared" si="211"/>
        <v>0</v>
      </c>
      <c r="AF398" s="190">
        <f t="shared" si="219"/>
        <v>0</v>
      </c>
      <c r="AG398" s="190">
        <f t="shared" si="219"/>
        <v>0</v>
      </c>
      <c r="AH398" s="190">
        <f t="shared" si="219"/>
        <v>0</v>
      </c>
      <c r="AI398" s="190">
        <f t="shared" si="212"/>
        <v>0</v>
      </c>
      <c r="AJ398" s="190">
        <f t="shared" si="219"/>
        <v>0</v>
      </c>
      <c r="AK398" s="190">
        <f t="shared" si="219"/>
        <v>0</v>
      </c>
      <c r="AL398" s="190">
        <f t="shared" si="219"/>
        <v>0</v>
      </c>
      <c r="AM398" s="190">
        <f t="shared" si="213"/>
        <v>0</v>
      </c>
      <c r="AN398" s="190">
        <f t="shared" si="219"/>
        <v>0</v>
      </c>
      <c r="AO398" s="190">
        <f t="shared" si="219"/>
        <v>0</v>
      </c>
      <c r="AP398" s="190">
        <f t="shared" si="219"/>
        <v>0</v>
      </c>
      <c r="AQ398" s="190">
        <f t="shared" si="214"/>
        <v>0</v>
      </c>
      <c r="AR398" s="190">
        <f t="shared" si="215"/>
        <v>0</v>
      </c>
    </row>
    <row r="399" spans="1:44" x14ac:dyDescent="0.25">
      <c r="B399" s="179" t="s">
        <v>352</v>
      </c>
      <c r="C399" s="180" t="s">
        <v>220</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208"/>
        <v>0</v>
      </c>
      <c r="G399" s="181"/>
      <c r="H399" s="181">
        <f t="shared" si="209"/>
        <v>0</v>
      </c>
      <c r="I399" s="181"/>
      <c r="J399" s="181">
        <f t="shared" si="210"/>
        <v>0</v>
      </c>
      <c r="K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1">
        <f t="shared" si="211"/>
        <v>0</v>
      </c>
      <c r="AF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1">
        <f t="shared" si="212"/>
        <v>0</v>
      </c>
      <c r="AJ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1">
        <f t="shared" si="213"/>
        <v>0</v>
      </c>
      <c r="AN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1">
        <f t="shared" si="214"/>
        <v>0</v>
      </c>
      <c r="AR399" s="181">
        <f t="shared" si="215"/>
        <v>0</v>
      </c>
    </row>
    <row r="400" spans="1:44" x14ac:dyDescent="0.25">
      <c r="B400" s="179" t="s">
        <v>1061</v>
      </c>
      <c r="C400" s="180" t="s">
        <v>1062</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208"/>
        <v>0</v>
      </c>
      <c r="G400" s="181"/>
      <c r="H400" s="181">
        <f t="shared" si="209"/>
        <v>0</v>
      </c>
      <c r="I400" s="181"/>
      <c r="J400" s="181">
        <f t="shared" si="210"/>
        <v>0</v>
      </c>
      <c r="K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1">
        <f t="shared" si="211"/>
        <v>0</v>
      </c>
      <c r="AF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1">
        <f t="shared" si="212"/>
        <v>0</v>
      </c>
      <c r="AJ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1">
        <f t="shared" si="213"/>
        <v>0</v>
      </c>
      <c r="AN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1">
        <f t="shared" si="214"/>
        <v>0</v>
      </c>
      <c r="AR400" s="181">
        <f t="shared" si="215"/>
        <v>0</v>
      </c>
    </row>
    <row r="401" spans="2:44" x14ac:dyDescent="0.25">
      <c r="B401" s="179" t="s">
        <v>1063</v>
      </c>
      <c r="C401" s="180" t="s">
        <v>1064</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208"/>
        <v>0</v>
      </c>
      <c r="G401" s="181"/>
      <c r="H401" s="181">
        <f t="shared" si="209"/>
        <v>0</v>
      </c>
      <c r="I401" s="181"/>
      <c r="J401" s="181">
        <f t="shared" si="210"/>
        <v>0</v>
      </c>
      <c r="K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1">
        <f t="shared" si="211"/>
        <v>0</v>
      </c>
      <c r="AF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1">
        <f t="shared" si="212"/>
        <v>0</v>
      </c>
      <c r="AJ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1">
        <f t="shared" si="213"/>
        <v>0</v>
      </c>
      <c r="AN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1">
        <f t="shared" si="214"/>
        <v>0</v>
      </c>
      <c r="AR401" s="181">
        <f t="shared" si="215"/>
        <v>0</v>
      </c>
    </row>
    <row r="402" spans="2:44" x14ac:dyDescent="0.25">
      <c r="B402" s="179" t="s">
        <v>353</v>
      </c>
      <c r="C402" s="180" t="s">
        <v>221</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si="208"/>
        <v>0</v>
      </c>
      <c r="G402" s="181"/>
      <c r="H402" s="181">
        <f t="shared" si="209"/>
        <v>0</v>
      </c>
      <c r="I402" s="181"/>
      <c r="J402" s="181">
        <f t="shared" si="210"/>
        <v>0</v>
      </c>
      <c r="K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1">
        <f t="shared" si="211"/>
        <v>0</v>
      </c>
      <c r="AF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1">
        <f t="shared" si="212"/>
        <v>0</v>
      </c>
      <c r="AJ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1">
        <f t="shared" si="213"/>
        <v>0</v>
      </c>
      <c r="AN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1">
        <f t="shared" si="214"/>
        <v>0</v>
      </c>
      <c r="AR402" s="181">
        <f t="shared" si="215"/>
        <v>0</v>
      </c>
    </row>
    <row r="403" spans="2:44" x14ac:dyDescent="0.25">
      <c r="B403" s="179" t="s">
        <v>363</v>
      </c>
      <c r="C403" s="180" t="s">
        <v>230</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220">D403+E403</f>
        <v>0</v>
      </c>
      <c r="G403" s="181"/>
      <c r="H403" s="181">
        <f t="shared" ref="H403:H419" si="221">F403-G403</f>
        <v>0</v>
      </c>
      <c r="I403" s="181"/>
      <c r="J403" s="181">
        <f t="shared" ref="J403:J419" si="222">F403-I403</f>
        <v>0</v>
      </c>
      <c r="K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1">
        <f t="shared" ref="AE403:AE419" si="223">AB403+AC403+AD403</f>
        <v>0</v>
      </c>
      <c r="AF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1">
        <f t="shared" ref="AI403:AI419" si="224">AF403+AG403+AH403</f>
        <v>0</v>
      </c>
      <c r="AJ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1">
        <f t="shared" ref="AM403:AM419" si="225">AJ403+AK403+AL403</f>
        <v>0</v>
      </c>
      <c r="AN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1">
        <f t="shared" ref="AQ403:AQ419" si="226">AN403+AO403+AP403</f>
        <v>0</v>
      </c>
      <c r="AR403" s="181">
        <f t="shared" ref="AR403:AR419" si="227">AE403+AI403+AM403+AQ403</f>
        <v>0</v>
      </c>
    </row>
    <row r="404" spans="2:44" x14ac:dyDescent="0.25">
      <c r="B404" s="179" t="s">
        <v>1065</v>
      </c>
      <c r="C404" s="180" t="s">
        <v>1066</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220"/>
        <v>0</v>
      </c>
      <c r="G404" s="181"/>
      <c r="H404" s="181">
        <f t="shared" si="221"/>
        <v>0</v>
      </c>
      <c r="I404" s="181"/>
      <c r="J404" s="181">
        <f t="shared" si="222"/>
        <v>0</v>
      </c>
      <c r="K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1">
        <f t="shared" si="223"/>
        <v>0</v>
      </c>
      <c r="AF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1">
        <f t="shared" si="224"/>
        <v>0</v>
      </c>
      <c r="AJ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1">
        <f t="shared" si="225"/>
        <v>0</v>
      </c>
      <c r="AN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1">
        <f t="shared" si="226"/>
        <v>0</v>
      </c>
      <c r="AR404" s="181">
        <f t="shared" si="227"/>
        <v>0</v>
      </c>
    </row>
    <row r="405" spans="2:44" x14ac:dyDescent="0.25">
      <c r="B405" s="179" t="s">
        <v>1067</v>
      </c>
      <c r="C405" s="180" t="s">
        <v>1068</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220"/>
        <v>0</v>
      </c>
      <c r="G405" s="181"/>
      <c r="H405" s="181">
        <f t="shared" si="221"/>
        <v>0</v>
      </c>
      <c r="I405" s="181"/>
      <c r="J405" s="181">
        <f t="shared" si="222"/>
        <v>0</v>
      </c>
      <c r="K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1">
        <f t="shared" si="223"/>
        <v>0</v>
      </c>
      <c r="AF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1">
        <f t="shared" si="224"/>
        <v>0</v>
      </c>
      <c r="AJ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1">
        <f t="shared" si="225"/>
        <v>0</v>
      </c>
      <c r="AN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1">
        <f t="shared" si="226"/>
        <v>0</v>
      </c>
      <c r="AR405" s="181">
        <f t="shared" si="227"/>
        <v>0</v>
      </c>
    </row>
    <row r="406" spans="2:44" x14ac:dyDescent="0.25">
      <c r="B406" s="179" t="s">
        <v>1069</v>
      </c>
      <c r="C406" s="180" t="s">
        <v>1070</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220"/>
        <v>0</v>
      </c>
      <c r="G406" s="181"/>
      <c r="H406" s="181">
        <f t="shared" si="221"/>
        <v>0</v>
      </c>
      <c r="I406" s="181"/>
      <c r="J406" s="181">
        <f t="shared" si="222"/>
        <v>0</v>
      </c>
      <c r="K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1">
        <f t="shared" si="223"/>
        <v>0</v>
      </c>
      <c r="AF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1">
        <f t="shared" si="224"/>
        <v>0</v>
      </c>
      <c r="AJ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1">
        <f t="shared" si="225"/>
        <v>0</v>
      </c>
      <c r="AN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1">
        <f t="shared" si="226"/>
        <v>0</v>
      </c>
      <c r="AR406" s="181">
        <f t="shared" si="227"/>
        <v>0</v>
      </c>
    </row>
    <row r="407" spans="2:44" x14ac:dyDescent="0.25">
      <c r="B407" s="179" t="s">
        <v>1071</v>
      </c>
      <c r="C407" s="180" t="s">
        <v>1072</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220"/>
        <v>0</v>
      </c>
      <c r="G407" s="181"/>
      <c r="H407" s="181">
        <f t="shared" si="221"/>
        <v>0</v>
      </c>
      <c r="I407" s="181"/>
      <c r="J407" s="181">
        <f t="shared" si="222"/>
        <v>0</v>
      </c>
      <c r="K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1">
        <f t="shared" si="223"/>
        <v>0</v>
      </c>
      <c r="AF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1">
        <f t="shared" si="224"/>
        <v>0</v>
      </c>
      <c r="AJ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1">
        <f t="shared" si="225"/>
        <v>0</v>
      </c>
      <c r="AN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1">
        <f t="shared" si="226"/>
        <v>0</v>
      </c>
      <c r="AR407" s="181">
        <f t="shared" si="227"/>
        <v>0</v>
      </c>
    </row>
    <row r="408" spans="2:44" x14ac:dyDescent="0.25">
      <c r="B408" s="179" t="s">
        <v>1073</v>
      </c>
      <c r="C408" s="180" t="s">
        <v>1074</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220"/>
        <v>0</v>
      </c>
      <c r="G408" s="181"/>
      <c r="H408" s="181">
        <f t="shared" si="221"/>
        <v>0</v>
      </c>
      <c r="I408" s="181"/>
      <c r="J408" s="181">
        <f t="shared" si="222"/>
        <v>0</v>
      </c>
      <c r="K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1">
        <f t="shared" si="223"/>
        <v>0</v>
      </c>
      <c r="AF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1">
        <f t="shared" si="224"/>
        <v>0</v>
      </c>
      <c r="AJ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1">
        <f t="shared" si="225"/>
        <v>0</v>
      </c>
      <c r="AN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1">
        <f t="shared" si="226"/>
        <v>0</v>
      </c>
      <c r="AR408" s="181">
        <f t="shared" si="227"/>
        <v>0</v>
      </c>
    </row>
    <row r="409" spans="2:44" x14ac:dyDescent="0.25">
      <c r="B409" s="179" t="s">
        <v>1075</v>
      </c>
      <c r="C409" s="180" t="s">
        <v>1076</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220"/>
        <v>0</v>
      </c>
      <c r="G409" s="181"/>
      <c r="H409" s="181">
        <f t="shared" si="221"/>
        <v>0</v>
      </c>
      <c r="I409" s="181"/>
      <c r="J409" s="181">
        <f t="shared" si="222"/>
        <v>0</v>
      </c>
      <c r="K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1">
        <f t="shared" si="223"/>
        <v>0</v>
      </c>
      <c r="AF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1">
        <f t="shared" si="224"/>
        <v>0</v>
      </c>
      <c r="AJ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1">
        <f t="shared" si="225"/>
        <v>0</v>
      </c>
      <c r="AN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1">
        <f t="shared" si="226"/>
        <v>0</v>
      </c>
      <c r="AR409" s="181">
        <f t="shared" si="227"/>
        <v>0</v>
      </c>
    </row>
    <row r="410" spans="2:44" x14ac:dyDescent="0.25">
      <c r="B410" s="179" t="s">
        <v>1077</v>
      </c>
      <c r="C410" s="180" t="s">
        <v>1078</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220"/>
        <v>0</v>
      </c>
      <c r="G410" s="181"/>
      <c r="H410" s="181">
        <f t="shared" si="221"/>
        <v>0</v>
      </c>
      <c r="I410" s="181"/>
      <c r="J410" s="181">
        <f t="shared" si="222"/>
        <v>0</v>
      </c>
      <c r="K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1">
        <f t="shared" si="223"/>
        <v>0</v>
      </c>
      <c r="AF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1">
        <f t="shared" si="224"/>
        <v>0</v>
      </c>
      <c r="AJ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1">
        <f t="shared" si="225"/>
        <v>0</v>
      </c>
      <c r="AN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1">
        <f t="shared" si="226"/>
        <v>0</v>
      </c>
      <c r="AR410" s="181">
        <f t="shared" si="227"/>
        <v>0</v>
      </c>
    </row>
    <row r="411" spans="2:44" x14ac:dyDescent="0.25">
      <c r="B411" s="179" t="s">
        <v>1079</v>
      </c>
      <c r="C411" s="180" t="s">
        <v>1080</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220"/>
        <v>0</v>
      </c>
      <c r="G411" s="181"/>
      <c r="H411" s="181">
        <f t="shared" si="221"/>
        <v>0</v>
      </c>
      <c r="I411" s="181"/>
      <c r="J411" s="181">
        <f t="shared" si="222"/>
        <v>0</v>
      </c>
      <c r="K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1">
        <f t="shared" si="223"/>
        <v>0</v>
      </c>
      <c r="AF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1">
        <f t="shared" si="224"/>
        <v>0</v>
      </c>
      <c r="AJ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1">
        <f t="shared" si="225"/>
        <v>0</v>
      </c>
      <c r="AN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1">
        <f t="shared" si="226"/>
        <v>0</v>
      </c>
      <c r="AR411" s="181">
        <f t="shared" si="227"/>
        <v>0</v>
      </c>
    </row>
    <row r="412" spans="2:44" x14ac:dyDescent="0.25">
      <c r="B412" s="179" t="s">
        <v>1081</v>
      </c>
      <c r="C412" s="180" t="s">
        <v>1082</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220"/>
        <v>0</v>
      </c>
      <c r="G412" s="181"/>
      <c r="H412" s="181">
        <f t="shared" si="221"/>
        <v>0</v>
      </c>
      <c r="I412" s="181"/>
      <c r="J412" s="181">
        <f t="shared" si="222"/>
        <v>0</v>
      </c>
      <c r="K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1">
        <f t="shared" si="223"/>
        <v>0</v>
      </c>
      <c r="AF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1">
        <f t="shared" si="224"/>
        <v>0</v>
      </c>
      <c r="AJ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1">
        <f t="shared" si="225"/>
        <v>0</v>
      </c>
      <c r="AN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1">
        <f t="shared" si="226"/>
        <v>0</v>
      </c>
      <c r="AR412" s="181">
        <f t="shared" si="227"/>
        <v>0</v>
      </c>
    </row>
    <row r="413" spans="2:44" x14ac:dyDescent="0.25">
      <c r="B413" s="179" t="s">
        <v>1083</v>
      </c>
      <c r="C413" s="180" t="s">
        <v>1084</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220"/>
        <v>0</v>
      </c>
      <c r="G413" s="181"/>
      <c r="H413" s="181">
        <f t="shared" si="221"/>
        <v>0</v>
      </c>
      <c r="I413" s="181"/>
      <c r="J413" s="181">
        <f t="shared" si="222"/>
        <v>0</v>
      </c>
      <c r="K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1">
        <f t="shared" si="223"/>
        <v>0</v>
      </c>
      <c r="AF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1">
        <f t="shared" si="224"/>
        <v>0</v>
      </c>
      <c r="AJ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1">
        <f t="shared" si="225"/>
        <v>0</v>
      </c>
      <c r="AN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1">
        <f t="shared" si="226"/>
        <v>0</v>
      </c>
      <c r="AR413" s="181">
        <f t="shared" si="227"/>
        <v>0</v>
      </c>
    </row>
    <row r="414" spans="2:44" x14ac:dyDescent="0.25">
      <c r="B414" s="179" t="s">
        <v>1085</v>
      </c>
      <c r="C414" s="180" t="s">
        <v>1086</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220"/>
        <v>0</v>
      </c>
      <c r="G414" s="181"/>
      <c r="H414" s="181">
        <f t="shared" si="221"/>
        <v>0</v>
      </c>
      <c r="I414" s="181"/>
      <c r="J414" s="181">
        <f t="shared" si="222"/>
        <v>0</v>
      </c>
      <c r="K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1">
        <f t="shared" si="223"/>
        <v>0</v>
      </c>
      <c r="AF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1">
        <f t="shared" si="224"/>
        <v>0</v>
      </c>
      <c r="AJ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1">
        <f t="shared" si="225"/>
        <v>0</v>
      </c>
      <c r="AN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1">
        <f t="shared" si="226"/>
        <v>0</v>
      </c>
      <c r="AR414" s="181">
        <f t="shared" si="227"/>
        <v>0</v>
      </c>
    </row>
    <row r="415" spans="2:44" x14ac:dyDescent="0.25">
      <c r="B415" s="179" t="s">
        <v>1087</v>
      </c>
      <c r="C415" s="180" t="s">
        <v>1088</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220"/>
        <v>0</v>
      </c>
      <c r="G415" s="181"/>
      <c r="H415" s="181">
        <f t="shared" si="221"/>
        <v>0</v>
      </c>
      <c r="I415" s="181"/>
      <c r="J415" s="181">
        <f t="shared" si="222"/>
        <v>0</v>
      </c>
      <c r="K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1">
        <f t="shared" si="223"/>
        <v>0</v>
      </c>
      <c r="AF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1">
        <f t="shared" si="224"/>
        <v>0</v>
      </c>
      <c r="AJ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1">
        <f t="shared" si="225"/>
        <v>0</v>
      </c>
      <c r="AN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1">
        <f t="shared" si="226"/>
        <v>0</v>
      </c>
      <c r="AR415" s="181">
        <f t="shared" si="227"/>
        <v>0</v>
      </c>
    </row>
    <row r="416" spans="2:44" x14ac:dyDescent="0.25">
      <c r="B416" s="179" t="s">
        <v>1089</v>
      </c>
      <c r="C416" s="180" t="s">
        <v>1090</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220"/>
        <v>0</v>
      </c>
      <c r="G416" s="181"/>
      <c r="H416" s="181">
        <f t="shared" si="221"/>
        <v>0</v>
      </c>
      <c r="I416" s="181"/>
      <c r="J416" s="181">
        <f t="shared" si="222"/>
        <v>0</v>
      </c>
      <c r="K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1">
        <f t="shared" si="223"/>
        <v>0</v>
      </c>
      <c r="AF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1">
        <f t="shared" si="224"/>
        <v>0</v>
      </c>
      <c r="AJ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1">
        <f t="shared" si="225"/>
        <v>0</v>
      </c>
      <c r="AN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1">
        <f t="shared" si="226"/>
        <v>0</v>
      </c>
      <c r="AR416" s="181">
        <f t="shared" si="227"/>
        <v>0</v>
      </c>
    </row>
    <row r="417" spans="2:44" x14ac:dyDescent="0.25">
      <c r="B417" s="179" t="s">
        <v>1091</v>
      </c>
      <c r="C417" s="180" t="s">
        <v>1092</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220"/>
        <v>0</v>
      </c>
      <c r="G417" s="181"/>
      <c r="H417" s="181">
        <f t="shared" si="221"/>
        <v>0</v>
      </c>
      <c r="I417" s="181"/>
      <c r="J417" s="181">
        <f t="shared" si="222"/>
        <v>0</v>
      </c>
      <c r="K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1">
        <f t="shared" si="223"/>
        <v>0</v>
      </c>
      <c r="AF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1">
        <f t="shared" si="224"/>
        <v>0</v>
      </c>
      <c r="AJ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1">
        <f t="shared" si="225"/>
        <v>0</v>
      </c>
      <c r="AN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1">
        <f t="shared" si="226"/>
        <v>0</v>
      </c>
      <c r="AR417" s="181">
        <f t="shared" si="227"/>
        <v>0</v>
      </c>
    </row>
    <row r="418" spans="2:44" x14ac:dyDescent="0.25">
      <c r="B418" s="179" t="s">
        <v>1093</v>
      </c>
      <c r="C418" s="180" t="s">
        <v>1094</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220"/>
        <v>0</v>
      </c>
      <c r="G418" s="181"/>
      <c r="H418" s="181">
        <f t="shared" si="221"/>
        <v>0</v>
      </c>
      <c r="I418" s="181"/>
      <c r="J418" s="181">
        <f t="shared" si="222"/>
        <v>0</v>
      </c>
      <c r="K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1">
        <f t="shared" si="223"/>
        <v>0</v>
      </c>
      <c r="AF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1">
        <f t="shared" si="224"/>
        <v>0</v>
      </c>
      <c r="AJ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1">
        <f t="shared" si="225"/>
        <v>0</v>
      </c>
      <c r="AN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1">
        <f t="shared" si="226"/>
        <v>0</v>
      </c>
      <c r="AR418" s="181">
        <f t="shared" si="227"/>
        <v>0</v>
      </c>
    </row>
    <row r="419" spans="2:44" x14ac:dyDescent="0.25">
      <c r="B419" s="179" t="s">
        <v>1095</v>
      </c>
      <c r="C419" s="180" t="s">
        <v>1096</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220"/>
        <v>0</v>
      </c>
      <c r="G419" s="181"/>
      <c r="H419" s="181">
        <f t="shared" si="221"/>
        <v>0</v>
      </c>
      <c r="I419" s="181"/>
      <c r="J419" s="181">
        <f t="shared" si="222"/>
        <v>0</v>
      </c>
      <c r="K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1">
        <f t="shared" si="223"/>
        <v>0</v>
      </c>
      <c r="AF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1">
        <f t="shared" si="224"/>
        <v>0</v>
      </c>
      <c r="AJ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1">
        <f t="shared" si="225"/>
        <v>0</v>
      </c>
      <c r="AN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1">
        <f t="shared" si="226"/>
        <v>0</v>
      </c>
      <c r="AR419" s="181">
        <f t="shared" si="227"/>
        <v>0</v>
      </c>
    </row>
    <row r="420" spans="2:44" x14ac:dyDescent="0.25">
      <c r="B420" s="179" t="s">
        <v>1097</v>
      </c>
      <c r="C420" s="180" t="s">
        <v>1098</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228">D420+E420</f>
        <v>0</v>
      </c>
      <c r="G420" s="181"/>
      <c r="H420" s="181">
        <f t="shared" ref="H420:H428" si="229">F420-G420</f>
        <v>0</v>
      </c>
      <c r="I420" s="181"/>
      <c r="J420" s="181">
        <f t="shared" ref="J420:J428" si="230">F420-I420</f>
        <v>0</v>
      </c>
      <c r="K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1">
        <f t="shared" ref="AE420:AE428" si="231">AB420+AC420+AD420</f>
        <v>0</v>
      </c>
      <c r="AF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1">
        <f t="shared" ref="AI420:AI428" si="232">AF420+AG420+AH420</f>
        <v>0</v>
      </c>
      <c r="AJ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1">
        <f t="shared" ref="AM420:AM428" si="233">AJ420+AK420+AL420</f>
        <v>0</v>
      </c>
      <c r="AN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1">
        <f t="shared" ref="AQ420:AQ428" si="234">AN420+AO420+AP420</f>
        <v>0</v>
      </c>
      <c r="AR420" s="181">
        <f t="shared" ref="AR420:AR428" si="235">AE420+AI420+AM420+AQ420</f>
        <v>0</v>
      </c>
    </row>
    <row r="421" spans="2:44" x14ac:dyDescent="0.25">
      <c r="B421" s="179" t="s">
        <v>1099</v>
      </c>
      <c r="C421" s="180" t="s">
        <v>1100</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228"/>
        <v>0</v>
      </c>
      <c r="G421" s="181"/>
      <c r="H421" s="181">
        <f t="shared" si="229"/>
        <v>0</v>
      </c>
      <c r="I421" s="181"/>
      <c r="J421" s="181">
        <f t="shared" si="230"/>
        <v>0</v>
      </c>
      <c r="K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1">
        <f t="shared" si="231"/>
        <v>0</v>
      </c>
      <c r="AF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1">
        <f t="shared" si="232"/>
        <v>0</v>
      </c>
      <c r="AJ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1">
        <f t="shared" si="233"/>
        <v>0</v>
      </c>
      <c r="AN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1">
        <f t="shared" si="234"/>
        <v>0</v>
      </c>
      <c r="AR421" s="181">
        <f t="shared" si="235"/>
        <v>0</v>
      </c>
    </row>
    <row r="422" spans="2:44" x14ac:dyDescent="0.25">
      <c r="B422" s="179" t="s">
        <v>1101</v>
      </c>
      <c r="C422" s="180" t="s">
        <v>1102</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228"/>
        <v>0</v>
      </c>
      <c r="G422" s="181"/>
      <c r="H422" s="181">
        <f t="shared" si="229"/>
        <v>0</v>
      </c>
      <c r="I422" s="181"/>
      <c r="J422" s="181">
        <f t="shared" si="230"/>
        <v>0</v>
      </c>
      <c r="K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1">
        <f t="shared" si="231"/>
        <v>0</v>
      </c>
      <c r="AF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1">
        <f t="shared" si="232"/>
        <v>0</v>
      </c>
      <c r="AJ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1">
        <f t="shared" si="233"/>
        <v>0</v>
      </c>
      <c r="AN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1">
        <f t="shared" si="234"/>
        <v>0</v>
      </c>
      <c r="AR422" s="181">
        <f t="shared" si="235"/>
        <v>0</v>
      </c>
    </row>
    <row r="423" spans="2:44" x14ac:dyDescent="0.25">
      <c r="B423" s="179" t="s">
        <v>1103</v>
      </c>
      <c r="C423" s="180" t="s">
        <v>1104</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228"/>
        <v>0</v>
      </c>
      <c r="G423" s="181"/>
      <c r="H423" s="181">
        <f t="shared" si="229"/>
        <v>0</v>
      </c>
      <c r="I423" s="181"/>
      <c r="J423" s="181">
        <f t="shared" si="230"/>
        <v>0</v>
      </c>
      <c r="K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1">
        <f t="shared" si="231"/>
        <v>0</v>
      </c>
      <c r="AF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1">
        <f t="shared" si="232"/>
        <v>0</v>
      </c>
      <c r="AJ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1">
        <f t="shared" si="233"/>
        <v>0</v>
      </c>
      <c r="AN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1">
        <f t="shared" si="234"/>
        <v>0</v>
      </c>
      <c r="AR423" s="181">
        <f t="shared" si="235"/>
        <v>0</v>
      </c>
    </row>
    <row r="424" spans="2:44" x14ac:dyDescent="0.25">
      <c r="B424" s="179" t="s">
        <v>1105</v>
      </c>
      <c r="C424" s="180" t="s">
        <v>1106</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228"/>
        <v>0</v>
      </c>
      <c r="G424" s="181"/>
      <c r="H424" s="181">
        <f t="shared" si="229"/>
        <v>0</v>
      </c>
      <c r="I424" s="181"/>
      <c r="J424" s="181">
        <f t="shared" si="230"/>
        <v>0</v>
      </c>
      <c r="K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1">
        <f t="shared" si="231"/>
        <v>0</v>
      </c>
      <c r="AF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1">
        <f t="shared" si="232"/>
        <v>0</v>
      </c>
      <c r="AJ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1">
        <f t="shared" si="233"/>
        <v>0</v>
      </c>
      <c r="AN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1">
        <f t="shared" si="234"/>
        <v>0</v>
      </c>
      <c r="AR424" s="181">
        <f t="shared" si="235"/>
        <v>0</v>
      </c>
    </row>
    <row r="425" spans="2:44" x14ac:dyDescent="0.25">
      <c r="B425" s="179" t="s">
        <v>1107</v>
      </c>
      <c r="C425" s="180" t="s">
        <v>1108</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228"/>
        <v>0</v>
      </c>
      <c r="G425" s="181"/>
      <c r="H425" s="181">
        <f t="shared" si="229"/>
        <v>0</v>
      </c>
      <c r="I425" s="181"/>
      <c r="J425" s="181">
        <f t="shared" si="230"/>
        <v>0</v>
      </c>
      <c r="K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1">
        <f t="shared" si="231"/>
        <v>0</v>
      </c>
      <c r="AF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1">
        <f t="shared" si="232"/>
        <v>0</v>
      </c>
      <c r="AJ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1">
        <f t="shared" si="233"/>
        <v>0</v>
      </c>
      <c r="AN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1">
        <f t="shared" si="234"/>
        <v>0</v>
      </c>
      <c r="AR425" s="181">
        <f t="shared" si="235"/>
        <v>0</v>
      </c>
    </row>
    <row r="426" spans="2:44" x14ac:dyDescent="0.25">
      <c r="B426" s="179" t="s">
        <v>364</v>
      </c>
      <c r="C426" s="180" t="s">
        <v>1109</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228"/>
        <v>0</v>
      </c>
      <c r="G426" s="181"/>
      <c r="H426" s="181">
        <f t="shared" si="229"/>
        <v>0</v>
      </c>
      <c r="I426" s="181"/>
      <c r="J426" s="181">
        <f t="shared" si="230"/>
        <v>0</v>
      </c>
      <c r="K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1">
        <f t="shared" si="231"/>
        <v>0</v>
      </c>
      <c r="AF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1">
        <f t="shared" si="232"/>
        <v>0</v>
      </c>
      <c r="AJ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1">
        <f t="shared" si="233"/>
        <v>0</v>
      </c>
      <c r="AN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1">
        <f t="shared" si="234"/>
        <v>0</v>
      </c>
      <c r="AR426" s="181">
        <f t="shared" si="235"/>
        <v>0</v>
      </c>
    </row>
    <row r="427" spans="2:44" x14ac:dyDescent="0.25">
      <c r="B427" s="179" t="s">
        <v>1110</v>
      </c>
      <c r="C427" s="180" t="s">
        <v>1111</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228"/>
        <v>0</v>
      </c>
      <c r="G427" s="181"/>
      <c r="H427" s="181">
        <f t="shared" si="229"/>
        <v>0</v>
      </c>
      <c r="I427" s="181"/>
      <c r="J427" s="181">
        <f t="shared" si="230"/>
        <v>0</v>
      </c>
      <c r="K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1">
        <f t="shared" si="231"/>
        <v>0</v>
      </c>
      <c r="AF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1">
        <f t="shared" si="232"/>
        <v>0</v>
      </c>
      <c r="AJ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1">
        <f t="shared" si="233"/>
        <v>0</v>
      </c>
      <c r="AN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1">
        <f t="shared" si="234"/>
        <v>0</v>
      </c>
      <c r="AR427" s="181">
        <f t="shared" si="235"/>
        <v>0</v>
      </c>
    </row>
    <row r="428" spans="2:44" x14ac:dyDescent="0.25">
      <c r="B428" s="179" t="s">
        <v>1112</v>
      </c>
      <c r="C428" s="180" t="s">
        <v>1102</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228"/>
        <v>0</v>
      </c>
      <c r="G428" s="181"/>
      <c r="H428" s="181">
        <f t="shared" si="229"/>
        <v>0</v>
      </c>
      <c r="I428" s="181"/>
      <c r="J428" s="181">
        <f t="shared" si="230"/>
        <v>0</v>
      </c>
      <c r="K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1">
        <f t="shared" si="231"/>
        <v>0</v>
      </c>
      <c r="AF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1">
        <f t="shared" si="232"/>
        <v>0</v>
      </c>
      <c r="AJ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1">
        <f t="shared" si="233"/>
        <v>0</v>
      </c>
      <c r="AN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1">
        <f t="shared" si="234"/>
        <v>0</v>
      </c>
      <c r="AR428" s="181">
        <f t="shared" si="235"/>
        <v>0</v>
      </c>
    </row>
    <row r="429" spans="2:44" x14ac:dyDescent="0.25">
      <c r="B429" s="179" t="s">
        <v>1113</v>
      </c>
      <c r="C429" s="180" t="s">
        <v>1114</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236">D429+E429</f>
        <v>0</v>
      </c>
      <c r="G429" s="181"/>
      <c r="H429" s="181">
        <f t="shared" ref="H429:H444" si="237">F429-G429</f>
        <v>0</v>
      </c>
      <c r="I429" s="181"/>
      <c r="J429" s="181">
        <f t="shared" ref="J429:J444" si="238">F429-I429</f>
        <v>0</v>
      </c>
      <c r="K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1">
        <f t="shared" ref="AE429:AE444" si="239">AB429+AC429+AD429</f>
        <v>0</v>
      </c>
      <c r="AF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1">
        <f t="shared" ref="AI429:AI444" si="240">AF429+AG429+AH429</f>
        <v>0</v>
      </c>
      <c r="AJ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1">
        <f t="shared" ref="AM429:AM444" si="241">AJ429+AK429+AL429</f>
        <v>0</v>
      </c>
      <c r="AN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1">
        <f t="shared" ref="AQ429:AQ444" si="242">AN429+AO429+AP429</f>
        <v>0</v>
      </c>
      <c r="AR429" s="181">
        <f t="shared" ref="AR429:AR444" si="243">AE429+AI429+AM429+AQ429</f>
        <v>0</v>
      </c>
    </row>
    <row r="430" spans="2:44" x14ac:dyDescent="0.25">
      <c r="B430" s="179" t="s">
        <v>1115</v>
      </c>
      <c r="C430" s="180" t="s">
        <v>1116</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236"/>
        <v>0</v>
      </c>
      <c r="G430" s="181"/>
      <c r="H430" s="181">
        <f t="shared" si="237"/>
        <v>0</v>
      </c>
      <c r="I430" s="181"/>
      <c r="J430" s="181">
        <f t="shared" si="238"/>
        <v>0</v>
      </c>
      <c r="K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1">
        <f t="shared" si="239"/>
        <v>0</v>
      </c>
      <c r="AF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1">
        <f t="shared" si="240"/>
        <v>0</v>
      </c>
      <c r="AJ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1">
        <f t="shared" si="241"/>
        <v>0</v>
      </c>
      <c r="AN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1">
        <f t="shared" si="242"/>
        <v>0</v>
      </c>
      <c r="AR430" s="181">
        <f t="shared" si="243"/>
        <v>0</v>
      </c>
    </row>
    <row r="431" spans="2:44" x14ac:dyDescent="0.25">
      <c r="B431" s="179" t="s">
        <v>1117</v>
      </c>
      <c r="C431" s="180" t="s">
        <v>1118</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236"/>
        <v>0</v>
      </c>
      <c r="G431" s="181"/>
      <c r="H431" s="181">
        <f t="shared" si="237"/>
        <v>0</v>
      </c>
      <c r="I431" s="181"/>
      <c r="J431" s="181">
        <f t="shared" si="238"/>
        <v>0</v>
      </c>
      <c r="K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1">
        <f t="shared" si="239"/>
        <v>0</v>
      </c>
      <c r="AF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1">
        <f t="shared" si="240"/>
        <v>0</v>
      </c>
      <c r="AJ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1">
        <f t="shared" si="241"/>
        <v>0</v>
      </c>
      <c r="AN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1">
        <f t="shared" si="242"/>
        <v>0</v>
      </c>
      <c r="AR431" s="181">
        <f t="shared" si="243"/>
        <v>0</v>
      </c>
    </row>
    <row r="432" spans="2:44" x14ac:dyDescent="0.25">
      <c r="B432" s="179" t="s">
        <v>1119</v>
      </c>
      <c r="C432" s="180" t="s">
        <v>1120</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236"/>
        <v>0</v>
      </c>
      <c r="G432" s="181"/>
      <c r="H432" s="181">
        <f t="shared" si="237"/>
        <v>0</v>
      </c>
      <c r="I432" s="181"/>
      <c r="J432" s="181">
        <f t="shared" si="238"/>
        <v>0</v>
      </c>
      <c r="K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1">
        <f t="shared" si="239"/>
        <v>0</v>
      </c>
      <c r="AF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1">
        <f t="shared" si="240"/>
        <v>0</v>
      </c>
      <c r="AJ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1">
        <f t="shared" si="241"/>
        <v>0</v>
      </c>
      <c r="AN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1">
        <f t="shared" si="242"/>
        <v>0</v>
      </c>
      <c r="AR432" s="181">
        <f t="shared" si="243"/>
        <v>0</v>
      </c>
    </row>
    <row r="433" spans="2:44" x14ac:dyDescent="0.25">
      <c r="B433" s="179" t="s">
        <v>1121</v>
      </c>
      <c r="C433" s="180" t="s">
        <v>1122</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236"/>
        <v>0</v>
      </c>
      <c r="G433" s="181"/>
      <c r="H433" s="181">
        <f t="shared" si="237"/>
        <v>0</v>
      </c>
      <c r="I433" s="181"/>
      <c r="J433" s="181">
        <f t="shared" si="238"/>
        <v>0</v>
      </c>
      <c r="K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1">
        <f t="shared" si="239"/>
        <v>0</v>
      </c>
      <c r="AF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1">
        <f t="shared" si="240"/>
        <v>0</v>
      </c>
      <c r="AJ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1">
        <f t="shared" si="241"/>
        <v>0</v>
      </c>
      <c r="AN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1">
        <f t="shared" si="242"/>
        <v>0</v>
      </c>
      <c r="AR433" s="181">
        <f t="shared" si="243"/>
        <v>0</v>
      </c>
    </row>
    <row r="434" spans="2:44" x14ac:dyDescent="0.25">
      <c r="B434" s="179" t="s">
        <v>1123</v>
      </c>
      <c r="C434" s="180" t="s">
        <v>1124</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236"/>
        <v>0</v>
      </c>
      <c r="G434" s="181"/>
      <c r="H434" s="181">
        <f t="shared" si="237"/>
        <v>0</v>
      </c>
      <c r="I434" s="181"/>
      <c r="J434" s="181">
        <f t="shared" si="238"/>
        <v>0</v>
      </c>
      <c r="K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1">
        <f t="shared" si="239"/>
        <v>0</v>
      </c>
      <c r="AF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1">
        <f t="shared" si="240"/>
        <v>0</v>
      </c>
      <c r="AJ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1">
        <f t="shared" si="241"/>
        <v>0</v>
      </c>
      <c r="AN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1">
        <f t="shared" si="242"/>
        <v>0</v>
      </c>
      <c r="AR434" s="181">
        <f t="shared" si="243"/>
        <v>0</v>
      </c>
    </row>
    <row r="435" spans="2:44" x14ac:dyDescent="0.25">
      <c r="B435" s="179" t="s">
        <v>1125</v>
      </c>
      <c r="C435" s="180" t="s">
        <v>1126</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236"/>
        <v>0</v>
      </c>
      <c r="G435" s="181"/>
      <c r="H435" s="181">
        <f t="shared" si="237"/>
        <v>0</v>
      </c>
      <c r="I435" s="181"/>
      <c r="J435" s="181">
        <f t="shared" si="238"/>
        <v>0</v>
      </c>
      <c r="K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1">
        <f t="shared" si="239"/>
        <v>0</v>
      </c>
      <c r="AF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1">
        <f t="shared" si="240"/>
        <v>0</v>
      </c>
      <c r="AJ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1">
        <f t="shared" si="241"/>
        <v>0</v>
      </c>
      <c r="AN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1">
        <f t="shared" si="242"/>
        <v>0</v>
      </c>
      <c r="AR435" s="181">
        <f t="shared" si="243"/>
        <v>0</v>
      </c>
    </row>
    <row r="436" spans="2:44" x14ac:dyDescent="0.25">
      <c r="B436" s="179" t="s">
        <v>1127</v>
      </c>
      <c r="C436" s="180" t="s">
        <v>1128</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236"/>
        <v>0</v>
      </c>
      <c r="G436" s="181"/>
      <c r="H436" s="181">
        <f t="shared" si="237"/>
        <v>0</v>
      </c>
      <c r="I436" s="181"/>
      <c r="J436" s="181">
        <f t="shared" si="238"/>
        <v>0</v>
      </c>
      <c r="K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1">
        <f t="shared" si="239"/>
        <v>0</v>
      </c>
      <c r="AF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1">
        <f t="shared" si="240"/>
        <v>0</v>
      </c>
      <c r="AJ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1">
        <f t="shared" si="241"/>
        <v>0</v>
      </c>
      <c r="AN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1">
        <f t="shared" si="242"/>
        <v>0</v>
      </c>
      <c r="AR436" s="181">
        <f t="shared" si="243"/>
        <v>0</v>
      </c>
    </row>
    <row r="437" spans="2:44" x14ac:dyDescent="0.25">
      <c r="B437" s="179" t="s">
        <v>1129</v>
      </c>
      <c r="C437" s="180" t="s">
        <v>1130</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236"/>
        <v>0</v>
      </c>
      <c r="G437" s="181"/>
      <c r="H437" s="181">
        <f t="shared" si="237"/>
        <v>0</v>
      </c>
      <c r="I437" s="181"/>
      <c r="J437" s="181">
        <f t="shared" si="238"/>
        <v>0</v>
      </c>
      <c r="K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1">
        <f t="shared" si="239"/>
        <v>0</v>
      </c>
      <c r="AF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1">
        <f t="shared" si="240"/>
        <v>0</v>
      </c>
      <c r="AJ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1">
        <f t="shared" si="241"/>
        <v>0</v>
      </c>
      <c r="AN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1">
        <f t="shared" si="242"/>
        <v>0</v>
      </c>
      <c r="AR437" s="181">
        <f t="shared" si="243"/>
        <v>0</v>
      </c>
    </row>
    <row r="438" spans="2:44" x14ac:dyDescent="0.25">
      <c r="B438" s="179" t="s">
        <v>1131</v>
      </c>
      <c r="C438" s="180" t="s">
        <v>1132</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236"/>
        <v>0</v>
      </c>
      <c r="G438" s="181"/>
      <c r="H438" s="181">
        <f t="shared" si="237"/>
        <v>0</v>
      </c>
      <c r="I438" s="181"/>
      <c r="J438" s="181">
        <f t="shared" si="238"/>
        <v>0</v>
      </c>
      <c r="K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1">
        <f t="shared" si="239"/>
        <v>0</v>
      </c>
      <c r="AF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1">
        <f t="shared" si="240"/>
        <v>0</v>
      </c>
      <c r="AJ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1">
        <f t="shared" si="241"/>
        <v>0</v>
      </c>
      <c r="AN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1">
        <f t="shared" si="242"/>
        <v>0</v>
      </c>
      <c r="AR438" s="181">
        <f t="shared" si="243"/>
        <v>0</v>
      </c>
    </row>
    <row r="439" spans="2:44" x14ac:dyDescent="0.25">
      <c r="B439" s="179" t="s">
        <v>1133</v>
      </c>
      <c r="C439" s="180" t="s">
        <v>1134</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236"/>
        <v>0</v>
      </c>
      <c r="G439" s="181"/>
      <c r="H439" s="181">
        <f t="shared" si="237"/>
        <v>0</v>
      </c>
      <c r="I439" s="181"/>
      <c r="J439" s="181">
        <f t="shared" si="238"/>
        <v>0</v>
      </c>
      <c r="K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1">
        <f t="shared" si="239"/>
        <v>0</v>
      </c>
      <c r="AF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1">
        <f t="shared" si="240"/>
        <v>0</v>
      </c>
      <c r="AJ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1">
        <f t="shared" si="241"/>
        <v>0</v>
      </c>
      <c r="AN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1">
        <f t="shared" si="242"/>
        <v>0</v>
      </c>
      <c r="AR439" s="181">
        <f t="shared" si="243"/>
        <v>0</v>
      </c>
    </row>
    <row r="440" spans="2:44" x14ac:dyDescent="0.25">
      <c r="B440" s="179" t="s">
        <v>1135</v>
      </c>
      <c r="C440" s="180" t="s">
        <v>1136</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236"/>
        <v>0</v>
      </c>
      <c r="G440" s="181"/>
      <c r="H440" s="181">
        <f t="shared" si="237"/>
        <v>0</v>
      </c>
      <c r="I440" s="181"/>
      <c r="J440" s="181">
        <f t="shared" si="238"/>
        <v>0</v>
      </c>
      <c r="K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1">
        <f t="shared" si="239"/>
        <v>0</v>
      </c>
      <c r="AF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1">
        <f t="shared" si="240"/>
        <v>0</v>
      </c>
      <c r="AJ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1">
        <f t="shared" si="241"/>
        <v>0</v>
      </c>
      <c r="AN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1">
        <f t="shared" si="242"/>
        <v>0</v>
      </c>
      <c r="AR440" s="181">
        <f t="shared" si="243"/>
        <v>0</v>
      </c>
    </row>
    <row r="441" spans="2:44" x14ac:dyDescent="0.25">
      <c r="B441" s="179" t="s">
        <v>1137</v>
      </c>
      <c r="C441" s="180" t="s">
        <v>1138</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236"/>
        <v>0</v>
      </c>
      <c r="G441" s="181"/>
      <c r="H441" s="181">
        <f t="shared" si="237"/>
        <v>0</v>
      </c>
      <c r="I441" s="181"/>
      <c r="J441" s="181">
        <f t="shared" si="238"/>
        <v>0</v>
      </c>
      <c r="K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1">
        <f t="shared" si="239"/>
        <v>0</v>
      </c>
      <c r="AF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1">
        <f t="shared" si="240"/>
        <v>0</v>
      </c>
      <c r="AJ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1">
        <f t="shared" si="241"/>
        <v>0</v>
      </c>
      <c r="AN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1">
        <f t="shared" si="242"/>
        <v>0</v>
      </c>
      <c r="AR441" s="181">
        <f t="shared" si="243"/>
        <v>0</v>
      </c>
    </row>
    <row r="442" spans="2:44" x14ac:dyDescent="0.25">
      <c r="B442" s="179" t="s">
        <v>1139</v>
      </c>
      <c r="C442" s="180" t="s">
        <v>1140</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236"/>
        <v>0</v>
      </c>
      <c r="G442" s="181"/>
      <c r="H442" s="181">
        <f t="shared" si="237"/>
        <v>0</v>
      </c>
      <c r="I442" s="181"/>
      <c r="J442" s="181">
        <f t="shared" si="238"/>
        <v>0</v>
      </c>
      <c r="K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1">
        <f t="shared" si="239"/>
        <v>0</v>
      </c>
      <c r="AF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1">
        <f t="shared" si="240"/>
        <v>0</v>
      </c>
      <c r="AJ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1">
        <f t="shared" si="241"/>
        <v>0</v>
      </c>
      <c r="AN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1">
        <f t="shared" si="242"/>
        <v>0</v>
      </c>
      <c r="AR442" s="181">
        <f t="shared" si="243"/>
        <v>0</v>
      </c>
    </row>
    <row r="443" spans="2:44" x14ac:dyDescent="0.25">
      <c r="B443" s="179" t="s">
        <v>1141</v>
      </c>
      <c r="C443" s="180" t="s">
        <v>1142</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236"/>
        <v>0</v>
      </c>
      <c r="G443" s="181"/>
      <c r="H443" s="181">
        <f t="shared" si="237"/>
        <v>0</v>
      </c>
      <c r="I443" s="181"/>
      <c r="J443" s="181">
        <f t="shared" si="238"/>
        <v>0</v>
      </c>
      <c r="K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1">
        <f t="shared" si="239"/>
        <v>0</v>
      </c>
      <c r="AF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1">
        <f t="shared" si="240"/>
        <v>0</v>
      </c>
      <c r="AJ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1">
        <f t="shared" si="241"/>
        <v>0</v>
      </c>
      <c r="AN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1">
        <f t="shared" si="242"/>
        <v>0</v>
      </c>
      <c r="AR443" s="181">
        <f t="shared" si="243"/>
        <v>0</v>
      </c>
    </row>
    <row r="444" spans="2:44" x14ac:dyDescent="0.25">
      <c r="B444" s="179" t="s">
        <v>1143</v>
      </c>
      <c r="C444" s="180" t="s">
        <v>1144</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236"/>
        <v>0</v>
      </c>
      <c r="G444" s="181"/>
      <c r="H444" s="181">
        <f t="shared" si="237"/>
        <v>0</v>
      </c>
      <c r="I444" s="181"/>
      <c r="J444" s="181">
        <f t="shared" si="238"/>
        <v>0</v>
      </c>
      <c r="K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1">
        <f t="shared" si="239"/>
        <v>0</v>
      </c>
      <c r="AF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1">
        <f t="shared" si="240"/>
        <v>0</v>
      </c>
      <c r="AJ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1">
        <f t="shared" si="241"/>
        <v>0</v>
      </c>
      <c r="AN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1">
        <f t="shared" si="242"/>
        <v>0</v>
      </c>
      <c r="AR444" s="181">
        <f t="shared" si="243"/>
        <v>0</v>
      </c>
    </row>
    <row r="445" spans="2:44" x14ac:dyDescent="0.25">
      <c r="B445" s="179" t="s">
        <v>1145</v>
      </c>
      <c r="C445" s="180" t="s">
        <v>1146</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 t="shared" ref="F445:F476" si="244">D445+E445</f>
        <v>0</v>
      </c>
      <c r="G445" s="181"/>
      <c r="H445" s="181">
        <f t="shared" ref="H445:H476" si="245">F445-G445</f>
        <v>0</v>
      </c>
      <c r="I445" s="181"/>
      <c r="J445" s="181">
        <f t="shared" ref="J445:J476" si="246">F445-I445</f>
        <v>0</v>
      </c>
      <c r="K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1">
        <f t="shared" ref="AE445:AE476" si="247">AB445+AC445+AD445</f>
        <v>0</v>
      </c>
      <c r="AF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1">
        <f t="shared" ref="AI445:AI476" si="248">AF445+AG445+AH445</f>
        <v>0</v>
      </c>
      <c r="AJ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1">
        <f t="shared" ref="AM445:AM476" si="249">AJ445+AK445+AL445</f>
        <v>0</v>
      </c>
      <c r="AN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1">
        <f t="shared" ref="AQ445:AQ476" si="250">AN445+AO445+AP445</f>
        <v>0</v>
      </c>
      <c r="AR445" s="181">
        <f t="shared" ref="AR445:AR476" si="251">AE445+AI445+AM445+AQ445</f>
        <v>0</v>
      </c>
    </row>
    <row r="446" spans="2:44" x14ac:dyDescent="0.25">
      <c r="B446" s="179" t="s">
        <v>1147</v>
      </c>
      <c r="C446" s="180" t="s">
        <v>1148</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 t="shared" si="244"/>
        <v>0</v>
      </c>
      <c r="G446" s="181"/>
      <c r="H446" s="181">
        <f t="shared" si="245"/>
        <v>0</v>
      </c>
      <c r="I446" s="181"/>
      <c r="J446" s="181">
        <f t="shared" si="246"/>
        <v>0</v>
      </c>
      <c r="K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1">
        <f t="shared" si="247"/>
        <v>0</v>
      </c>
      <c r="AF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1">
        <f t="shared" si="248"/>
        <v>0</v>
      </c>
      <c r="AJ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1">
        <f t="shared" si="249"/>
        <v>0</v>
      </c>
      <c r="AN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1">
        <f t="shared" si="250"/>
        <v>0</v>
      </c>
      <c r="AR446" s="181">
        <f t="shared" si="251"/>
        <v>0</v>
      </c>
    </row>
    <row r="447" spans="2:44" x14ac:dyDescent="0.25">
      <c r="B447" s="179" t="s">
        <v>1149</v>
      </c>
      <c r="C447" s="180" t="s">
        <v>1150</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 t="shared" si="244"/>
        <v>0</v>
      </c>
      <c r="G447" s="181"/>
      <c r="H447" s="181">
        <f t="shared" si="245"/>
        <v>0</v>
      </c>
      <c r="I447" s="181"/>
      <c r="J447" s="181">
        <f t="shared" si="246"/>
        <v>0</v>
      </c>
      <c r="K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1">
        <f t="shared" si="247"/>
        <v>0</v>
      </c>
      <c r="AF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1">
        <f t="shared" si="248"/>
        <v>0</v>
      </c>
      <c r="AJ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1">
        <f t="shared" si="249"/>
        <v>0</v>
      </c>
      <c r="AN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1">
        <f t="shared" si="250"/>
        <v>0</v>
      </c>
      <c r="AR447" s="181">
        <f t="shared" si="251"/>
        <v>0</v>
      </c>
    </row>
    <row r="448" spans="2:44" x14ac:dyDescent="0.25">
      <c r="B448" s="179" t="s">
        <v>1151</v>
      </c>
      <c r="C448" s="180" t="s">
        <v>1152</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 t="shared" si="244"/>
        <v>0</v>
      </c>
      <c r="G448" s="181"/>
      <c r="H448" s="181">
        <f t="shared" si="245"/>
        <v>0</v>
      </c>
      <c r="I448" s="181"/>
      <c r="J448" s="181">
        <f t="shared" si="246"/>
        <v>0</v>
      </c>
      <c r="K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1">
        <f t="shared" si="247"/>
        <v>0</v>
      </c>
      <c r="AF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1">
        <f t="shared" si="248"/>
        <v>0</v>
      </c>
      <c r="AJ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1">
        <f t="shared" si="249"/>
        <v>0</v>
      </c>
      <c r="AN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1">
        <f t="shared" si="250"/>
        <v>0</v>
      </c>
      <c r="AR448" s="181">
        <f t="shared" si="251"/>
        <v>0</v>
      </c>
    </row>
    <row r="449" spans="2:44" x14ac:dyDescent="0.25">
      <c r="B449" s="179" t="s">
        <v>1153</v>
      </c>
      <c r="C449" s="180" t="s">
        <v>1154</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si="244"/>
        <v>0</v>
      </c>
      <c r="G449" s="181"/>
      <c r="H449" s="181">
        <f t="shared" si="245"/>
        <v>0</v>
      </c>
      <c r="I449" s="181"/>
      <c r="J449" s="181">
        <f t="shared" si="246"/>
        <v>0</v>
      </c>
      <c r="K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1">
        <f t="shared" si="247"/>
        <v>0</v>
      </c>
      <c r="AF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1">
        <f t="shared" si="248"/>
        <v>0</v>
      </c>
      <c r="AJ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1">
        <f t="shared" si="249"/>
        <v>0</v>
      </c>
      <c r="AN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1">
        <f t="shared" si="250"/>
        <v>0</v>
      </c>
      <c r="AR449" s="181">
        <f t="shared" si="251"/>
        <v>0</v>
      </c>
    </row>
    <row r="450" spans="2:44" x14ac:dyDescent="0.25">
      <c r="B450" s="179" t="s">
        <v>1155</v>
      </c>
      <c r="C450" s="180" t="s">
        <v>1156</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244"/>
        <v>0</v>
      </c>
      <c r="G450" s="181"/>
      <c r="H450" s="181">
        <f t="shared" si="245"/>
        <v>0</v>
      </c>
      <c r="I450" s="181"/>
      <c r="J450" s="181">
        <f t="shared" si="246"/>
        <v>0</v>
      </c>
      <c r="K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1">
        <f t="shared" si="247"/>
        <v>0</v>
      </c>
      <c r="AF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1">
        <f t="shared" si="248"/>
        <v>0</v>
      </c>
      <c r="AJ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1">
        <f t="shared" si="249"/>
        <v>0</v>
      </c>
      <c r="AN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1">
        <f t="shared" si="250"/>
        <v>0</v>
      </c>
      <c r="AR450" s="181">
        <f t="shared" si="251"/>
        <v>0</v>
      </c>
    </row>
    <row r="451" spans="2:44" x14ac:dyDescent="0.25">
      <c r="B451" s="179" t="s">
        <v>1157</v>
      </c>
      <c r="C451" s="180" t="s">
        <v>1158</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244"/>
        <v>0</v>
      </c>
      <c r="G451" s="181"/>
      <c r="H451" s="181">
        <f t="shared" si="245"/>
        <v>0</v>
      </c>
      <c r="I451" s="181"/>
      <c r="J451" s="181">
        <f t="shared" si="246"/>
        <v>0</v>
      </c>
      <c r="K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1">
        <f t="shared" si="247"/>
        <v>0</v>
      </c>
      <c r="AF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1">
        <f t="shared" si="248"/>
        <v>0</v>
      </c>
      <c r="AJ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1">
        <f t="shared" si="249"/>
        <v>0</v>
      </c>
      <c r="AN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1">
        <f t="shared" si="250"/>
        <v>0</v>
      </c>
      <c r="AR451" s="181">
        <f t="shared" si="251"/>
        <v>0</v>
      </c>
    </row>
    <row r="452" spans="2:44" x14ac:dyDescent="0.25">
      <c r="B452" s="179" t="s">
        <v>1159</v>
      </c>
      <c r="C452" s="180" t="s">
        <v>1160</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244"/>
        <v>0</v>
      </c>
      <c r="G452" s="181"/>
      <c r="H452" s="181">
        <f t="shared" si="245"/>
        <v>0</v>
      </c>
      <c r="I452" s="181"/>
      <c r="J452" s="181">
        <f t="shared" si="246"/>
        <v>0</v>
      </c>
      <c r="K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1">
        <f t="shared" si="247"/>
        <v>0</v>
      </c>
      <c r="AF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1">
        <f t="shared" si="248"/>
        <v>0</v>
      </c>
      <c r="AJ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1">
        <f t="shared" si="249"/>
        <v>0</v>
      </c>
      <c r="AN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1">
        <f t="shared" si="250"/>
        <v>0</v>
      </c>
      <c r="AR452" s="181">
        <f t="shared" si="251"/>
        <v>0</v>
      </c>
    </row>
    <row r="453" spans="2:44" x14ac:dyDescent="0.25">
      <c r="B453" s="179" t="s">
        <v>354</v>
      </c>
      <c r="C453" s="180" t="s">
        <v>222</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244"/>
        <v>0</v>
      </c>
      <c r="G453" s="181"/>
      <c r="H453" s="181">
        <f t="shared" si="245"/>
        <v>0</v>
      </c>
      <c r="I453" s="181"/>
      <c r="J453" s="181">
        <f t="shared" si="246"/>
        <v>0</v>
      </c>
      <c r="K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1">
        <f t="shared" si="247"/>
        <v>0</v>
      </c>
      <c r="AF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1">
        <f t="shared" si="248"/>
        <v>0</v>
      </c>
      <c r="AJ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1">
        <f t="shared" si="249"/>
        <v>0</v>
      </c>
      <c r="AN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1">
        <f t="shared" si="250"/>
        <v>0</v>
      </c>
      <c r="AR453" s="181">
        <f t="shared" si="251"/>
        <v>0</v>
      </c>
    </row>
    <row r="454" spans="2:44" x14ac:dyDescent="0.25">
      <c r="B454" s="179" t="s">
        <v>1161</v>
      </c>
      <c r="C454" s="180" t="s">
        <v>1162</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si="244"/>
        <v>0</v>
      </c>
      <c r="G454" s="181"/>
      <c r="H454" s="181">
        <f t="shared" si="245"/>
        <v>0</v>
      </c>
      <c r="I454" s="181"/>
      <c r="J454" s="181">
        <f t="shared" si="246"/>
        <v>0</v>
      </c>
      <c r="K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1">
        <f t="shared" si="247"/>
        <v>0</v>
      </c>
      <c r="AF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1">
        <f t="shared" si="248"/>
        <v>0</v>
      </c>
      <c r="AJ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1">
        <f t="shared" si="249"/>
        <v>0</v>
      </c>
      <c r="AN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1">
        <f t="shared" si="250"/>
        <v>0</v>
      </c>
      <c r="AR454" s="181">
        <f t="shared" si="251"/>
        <v>0</v>
      </c>
    </row>
    <row r="455" spans="2:44" x14ac:dyDescent="0.25">
      <c r="B455" s="179" t="s">
        <v>1163</v>
      </c>
      <c r="C455" s="180" t="s">
        <v>1164</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244"/>
        <v>0</v>
      </c>
      <c r="G455" s="181"/>
      <c r="H455" s="181">
        <f t="shared" si="245"/>
        <v>0</v>
      </c>
      <c r="I455" s="181"/>
      <c r="J455" s="181">
        <f t="shared" si="246"/>
        <v>0</v>
      </c>
      <c r="K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1">
        <f t="shared" si="247"/>
        <v>0</v>
      </c>
      <c r="AF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1">
        <f t="shared" si="248"/>
        <v>0</v>
      </c>
      <c r="AJ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1">
        <f t="shared" si="249"/>
        <v>0</v>
      </c>
      <c r="AN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1">
        <f t="shared" si="250"/>
        <v>0</v>
      </c>
      <c r="AR455" s="181">
        <f t="shared" si="251"/>
        <v>0</v>
      </c>
    </row>
    <row r="456" spans="2:44" x14ac:dyDescent="0.25">
      <c r="B456" s="179" t="s">
        <v>1165</v>
      </c>
      <c r="C456" s="180" t="s">
        <v>1166</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244"/>
        <v>0</v>
      </c>
      <c r="G456" s="181"/>
      <c r="H456" s="181">
        <f t="shared" si="245"/>
        <v>0</v>
      </c>
      <c r="I456" s="181"/>
      <c r="J456" s="181">
        <f t="shared" si="246"/>
        <v>0</v>
      </c>
      <c r="K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1">
        <f t="shared" si="247"/>
        <v>0</v>
      </c>
      <c r="AF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1">
        <f t="shared" si="248"/>
        <v>0</v>
      </c>
      <c r="AJ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1">
        <f t="shared" si="249"/>
        <v>0</v>
      </c>
      <c r="AN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1">
        <f t="shared" si="250"/>
        <v>0</v>
      </c>
      <c r="AR456" s="181">
        <f t="shared" si="251"/>
        <v>0</v>
      </c>
    </row>
    <row r="457" spans="2:44" x14ac:dyDescent="0.25">
      <c r="B457" s="179" t="s">
        <v>1167</v>
      </c>
      <c r="C457" s="180" t="s">
        <v>1168</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244"/>
        <v>0</v>
      </c>
      <c r="G457" s="181"/>
      <c r="H457" s="181">
        <f t="shared" si="245"/>
        <v>0</v>
      </c>
      <c r="I457" s="181"/>
      <c r="J457" s="181">
        <f t="shared" si="246"/>
        <v>0</v>
      </c>
      <c r="K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1">
        <f t="shared" si="247"/>
        <v>0</v>
      </c>
      <c r="AF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1">
        <f t="shared" si="248"/>
        <v>0</v>
      </c>
      <c r="AJ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1">
        <f t="shared" si="249"/>
        <v>0</v>
      </c>
      <c r="AN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1">
        <f t="shared" si="250"/>
        <v>0</v>
      </c>
      <c r="AR457" s="181">
        <f t="shared" si="251"/>
        <v>0</v>
      </c>
    </row>
    <row r="458" spans="2:44" x14ac:dyDescent="0.25">
      <c r="B458" s="179" t="s">
        <v>1169</v>
      </c>
      <c r="C458" s="180" t="s">
        <v>1170</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244"/>
        <v>0</v>
      </c>
      <c r="G458" s="181"/>
      <c r="H458" s="181">
        <f t="shared" si="245"/>
        <v>0</v>
      </c>
      <c r="I458" s="181"/>
      <c r="J458" s="181">
        <f t="shared" si="246"/>
        <v>0</v>
      </c>
      <c r="K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1">
        <f t="shared" si="247"/>
        <v>0</v>
      </c>
      <c r="AF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1">
        <f t="shared" si="248"/>
        <v>0</v>
      </c>
      <c r="AJ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1">
        <f t="shared" si="249"/>
        <v>0</v>
      </c>
      <c r="AN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1">
        <f t="shared" si="250"/>
        <v>0</v>
      </c>
      <c r="AR458" s="181">
        <f t="shared" si="251"/>
        <v>0</v>
      </c>
    </row>
    <row r="459" spans="2:44" x14ac:dyDescent="0.25">
      <c r="B459" s="188" t="s">
        <v>355</v>
      </c>
      <c r="C459" s="189" t="s">
        <v>223</v>
      </c>
      <c r="D459" s="190">
        <f>SUM(D460:D466)</f>
        <v>0</v>
      </c>
      <c r="E459" s="190">
        <f>SUM(E460:E466)</f>
        <v>0</v>
      </c>
      <c r="F459" s="190">
        <f t="shared" si="244"/>
        <v>0</v>
      </c>
      <c r="G459" s="190">
        <f>SUM(G460:G466)</f>
        <v>0</v>
      </c>
      <c r="H459" s="190">
        <f t="shared" si="245"/>
        <v>0</v>
      </c>
      <c r="I459" s="190">
        <f>SUM(I460:I466)</f>
        <v>0</v>
      </c>
      <c r="J459" s="190">
        <f t="shared" si="246"/>
        <v>0</v>
      </c>
      <c r="K459" s="190">
        <f t="shared" ref="K459:AD459" si="252">SUM(K460:K466)</f>
        <v>0</v>
      </c>
      <c r="L459" s="190">
        <f t="shared" si="252"/>
        <v>0</v>
      </c>
      <c r="M459" s="190">
        <f t="shared" si="252"/>
        <v>0</v>
      </c>
      <c r="N459" s="190">
        <f t="shared" si="252"/>
        <v>0</v>
      </c>
      <c r="O459" s="190">
        <f t="shared" si="252"/>
        <v>0</v>
      </c>
      <c r="P459" s="190">
        <f>SUM(P460:P466)</f>
        <v>0</v>
      </c>
      <c r="Q459" s="190">
        <f>SUM(Q460:Q466)</f>
        <v>0</v>
      </c>
      <c r="R459" s="190">
        <f t="shared" si="252"/>
        <v>0</v>
      </c>
      <c r="S459" s="190">
        <f t="shared" si="252"/>
        <v>0</v>
      </c>
      <c r="T459" s="190">
        <f>SUM(T460:T466)</f>
        <v>0</v>
      </c>
      <c r="U459" s="190">
        <f t="shared" si="252"/>
        <v>0</v>
      </c>
      <c r="V459" s="190">
        <f t="shared" si="252"/>
        <v>0</v>
      </c>
      <c r="W459" s="190">
        <f>SUM(W460:W466)</f>
        <v>0</v>
      </c>
      <c r="X459" s="190">
        <f t="shared" si="252"/>
        <v>0</v>
      </c>
      <c r="Y459" s="190">
        <f>SUM(Y460:Y466)</f>
        <v>0</v>
      </c>
      <c r="Z459" s="190">
        <f>SUM(Z460:Z466)</f>
        <v>0</v>
      </c>
      <c r="AA459" s="190">
        <f t="shared" si="252"/>
        <v>0</v>
      </c>
      <c r="AB459" s="190">
        <f t="shared" si="252"/>
        <v>0</v>
      </c>
      <c r="AC459" s="190">
        <f t="shared" si="252"/>
        <v>0</v>
      </c>
      <c r="AD459" s="190">
        <f t="shared" si="252"/>
        <v>0</v>
      </c>
      <c r="AE459" s="190">
        <f t="shared" si="247"/>
        <v>0</v>
      </c>
      <c r="AF459" s="190">
        <f>SUM(AF460:AF466)</f>
        <v>0</v>
      </c>
      <c r="AG459" s="190">
        <f>SUM(AG460:AG466)</f>
        <v>0</v>
      </c>
      <c r="AH459" s="190">
        <f>SUM(AH460:AH466)</f>
        <v>0</v>
      </c>
      <c r="AI459" s="190">
        <f t="shared" si="248"/>
        <v>0</v>
      </c>
      <c r="AJ459" s="190">
        <f>SUM(AJ460:AJ466)</f>
        <v>0</v>
      </c>
      <c r="AK459" s="190">
        <f>SUM(AK460:AK466)</f>
        <v>0</v>
      </c>
      <c r="AL459" s="190">
        <f>SUM(AL460:AL466)</f>
        <v>0</v>
      </c>
      <c r="AM459" s="190">
        <f t="shared" si="249"/>
        <v>0</v>
      </c>
      <c r="AN459" s="190">
        <f>SUM(AN460:AN466)</f>
        <v>0</v>
      </c>
      <c r="AO459" s="190">
        <f>SUM(AO460:AO466)</f>
        <v>0</v>
      </c>
      <c r="AP459" s="190">
        <f>SUM(AP460:AP466)</f>
        <v>0</v>
      </c>
      <c r="AQ459" s="190">
        <f t="shared" si="250"/>
        <v>0</v>
      </c>
      <c r="AR459" s="190">
        <f t="shared" si="251"/>
        <v>0</v>
      </c>
    </row>
    <row r="460" spans="2:44" x14ac:dyDescent="0.25">
      <c r="B460" s="179" t="s">
        <v>356</v>
      </c>
      <c r="C460" s="180" t="s">
        <v>224</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si="244"/>
        <v>0</v>
      </c>
      <c r="G460" s="181"/>
      <c r="H460" s="181">
        <f t="shared" si="245"/>
        <v>0</v>
      </c>
      <c r="I460" s="181"/>
      <c r="J460" s="181">
        <f t="shared" si="246"/>
        <v>0</v>
      </c>
      <c r="K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1">
        <f t="shared" si="247"/>
        <v>0</v>
      </c>
      <c r="AF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1">
        <f t="shared" si="248"/>
        <v>0</v>
      </c>
      <c r="AJ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1">
        <f t="shared" si="249"/>
        <v>0</v>
      </c>
      <c r="AN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1">
        <f t="shared" si="250"/>
        <v>0</v>
      </c>
      <c r="AR460" s="181">
        <f t="shared" si="251"/>
        <v>0</v>
      </c>
    </row>
    <row r="461" spans="2:44" x14ac:dyDescent="0.25">
      <c r="B461" s="179" t="s">
        <v>1171</v>
      </c>
      <c r="C461" s="180" t="s">
        <v>1172</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244"/>
        <v>0</v>
      </c>
      <c r="G461" s="181"/>
      <c r="H461" s="181">
        <f t="shared" si="245"/>
        <v>0</v>
      </c>
      <c r="I461" s="181"/>
      <c r="J461" s="181">
        <f t="shared" si="246"/>
        <v>0</v>
      </c>
      <c r="K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1">
        <f t="shared" si="247"/>
        <v>0</v>
      </c>
      <c r="AF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1">
        <f t="shared" si="248"/>
        <v>0</v>
      </c>
      <c r="AJ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1">
        <f t="shared" si="249"/>
        <v>0</v>
      </c>
      <c r="AN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1">
        <f t="shared" si="250"/>
        <v>0</v>
      </c>
      <c r="AR461" s="181">
        <f t="shared" si="251"/>
        <v>0</v>
      </c>
    </row>
    <row r="462" spans="2:44" x14ac:dyDescent="0.25">
      <c r="B462" s="179" t="s">
        <v>1173</v>
      </c>
      <c r="C462" s="180" t="s">
        <v>1174</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244"/>
        <v>0</v>
      </c>
      <c r="G462" s="181"/>
      <c r="H462" s="181">
        <f t="shared" si="245"/>
        <v>0</v>
      </c>
      <c r="I462" s="181"/>
      <c r="J462" s="181">
        <f t="shared" si="246"/>
        <v>0</v>
      </c>
      <c r="K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1">
        <f t="shared" si="247"/>
        <v>0</v>
      </c>
      <c r="AF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1">
        <f t="shared" si="248"/>
        <v>0</v>
      </c>
      <c r="AJ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1">
        <f t="shared" si="249"/>
        <v>0</v>
      </c>
      <c r="AN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1">
        <f t="shared" si="250"/>
        <v>0</v>
      </c>
      <c r="AR462" s="181">
        <f t="shared" si="251"/>
        <v>0</v>
      </c>
    </row>
    <row r="463" spans="2:44" x14ac:dyDescent="0.25">
      <c r="B463" s="179" t="s">
        <v>1175</v>
      </c>
      <c r="C463" s="180" t="s">
        <v>1176</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244"/>
        <v>0</v>
      </c>
      <c r="G463" s="181"/>
      <c r="H463" s="181">
        <f t="shared" si="245"/>
        <v>0</v>
      </c>
      <c r="I463" s="181"/>
      <c r="J463" s="181">
        <f t="shared" si="246"/>
        <v>0</v>
      </c>
      <c r="K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1">
        <f t="shared" si="247"/>
        <v>0</v>
      </c>
      <c r="AF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1">
        <f t="shared" si="248"/>
        <v>0</v>
      </c>
      <c r="AJ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1">
        <f t="shared" si="249"/>
        <v>0</v>
      </c>
      <c r="AN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1">
        <f t="shared" si="250"/>
        <v>0</v>
      </c>
      <c r="AR463" s="181">
        <f t="shared" si="251"/>
        <v>0</v>
      </c>
    </row>
    <row r="464" spans="2:44" x14ac:dyDescent="0.25">
      <c r="B464" s="179" t="s">
        <v>1177</v>
      </c>
      <c r="C464" s="180" t="s">
        <v>1178</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si="244"/>
        <v>0</v>
      </c>
      <c r="G464" s="181"/>
      <c r="H464" s="181">
        <f t="shared" si="245"/>
        <v>0</v>
      </c>
      <c r="I464" s="181"/>
      <c r="J464" s="181">
        <f t="shared" si="246"/>
        <v>0</v>
      </c>
      <c r="K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1">
        <f t="shared" si="247"/>
        <v>0</v>
      </c>
      <c r="AF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1">
        <f t="shared" si="248"/>
        <v>0</v>
      </c>
      <c r="AJ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1">
        <f t="shared" si="249"/>
        <v>0</v>
      </c>
      <c r="AN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1">
        <f t="shared" si="250"/>
        <v>0</v>
      </c>
      <c r="AR464" s="181">
        <f t="shared" si="251"/>
        <v>0</v>
      </c>
    </row>
    <row r="465" spans="2:44" x14ac:dyDescent="0.25">
      <c r="B465" s="179" t="s">
        <v>1179</v>
      </c>
      <c r="C465" s="180" t="s">
        <v>1180</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si="244"/>
        <v>0</v>
      </c>
      <c r="G465" s="181"/>
      <c r="H465" s="181">
        <f t="shared" si="245"/>
        <v>0</v>
      </c>
      <c r="I465" s="181"/>
      <c r="J465" s="181">
        <f t="shared" si="246"/>
        <v>0</v>
      </c>
      <c r="K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1">
        <f t="shared" si="247"/>
        <v>0</v>
      </c>
      <c r="AF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1">
        <f t="shared" si="248"/>
        <v>0</v>
      </c>
      <c r="AJ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1">
        <f t="shared" si="249"/>
        <v>0</v>
      </c>
      <c r="AN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1">
        <f t="shared" si="250"/>
        <v>0</v>
      </c>
      <c r="AR465" s="181">
        <f t="shared" si="251"/>
        <v>0</v>
      </c>
    </row>
    <row r="466" spans="2:44" x14ac:dyDescent="0.25">
      <c r="B466" s="179" t="s">
        <v>1181</v>
      </c>
      <c r="C466" s="180" t="s">
        <v>1182</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244"/>
        <v>0</v>
      </c>
      <c r="G466" s="181"/>
      <c r="H466" s="181">
        <f t="shared" si="245"/>
        <v>0</v>
      </c>
      <c r="I466" s="181"/>
      <c r="J466" s="181">
        <f t="shared" si="246"/>
        <v>0</v>
      </c>
      <c r="K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1">
        <f t="shared" si="247"/>
        <v>0</v>
      </c>
      <c r="AF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1">
        <f t="shared" si="248"/>
        <v>0</v>
      </c>
      <c r="AJ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1">
        <f t="shared" si="249"/>
        <v>0</v>
      </c>
      <c r="AN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1">
        <f t="shared" si="250"/>
        <v>0</v>
      </c>
      <c r="AR466" s="181">
        <f t="shared" si="251"/>
        <v>0</v>
      </c>
    </row>
    <row r="467" spans="2:44" x14ac:dyDescent="0.25">
      <c r="B467" s="188" t="s">
        <v>357</v>
      </c>
      <c r="C467" s="189" t="s">
        <v>225</v>
      </c>
      <c r="D467" s="190">
        <f>SUM(D468:D484)</f>
        <v>0</v>
      </c>
      <c r="E467" s="190">
        <f>SUM(E468:E484)</f>
        <v>0</v>
      </c>
      <c r="F467" s="190">
        <f t="shared" si="244"/>
        <v>0</v>
      </c>
      <c r="G467" s="190">
        <f>SUM(G468:G484)</f>
        <v>0</v>
      </c>
      <c r="H467" s="190">
        <f t="shared" si="245"/>
        <v>0</v>
      </c>
      <c r="I467" s="190">
        <f>SUM(I468:I484)</f>
        <v>0</v>
      </c>
      <c r="J467" s="190">
        <f t="shared" si="246"/>
        <v>0</v>
      </c>
      <c r="K467" s="190">
        <f t="shared" ref="K467:AD467" si="253">SUM(K468:K484)</f>
        <v>0</v>
      </c>
      <c r="L467" s="190">
        <f t="shared" si="253"/>
        <v>0</v>
      </c>
      <c r="M467" s="190">
        <f t="shared" si="253"/>
        <v>0</v>
      </c>
      <c r="N467" s="190">
        <f t="shared" si="253"/>
        <v>0</v>
      </c>
      <c r="O467" s="190">
        <f t="shared" si="253"/>
        <v>0</v>
      </c>
      <c r="P467" s="190">
        <f t="shared" si="253"/>
        <v>0</v>
      </c>
      <c r="Q467" s="190">
        <f t="shared" si="253"/>
        <v>0</v>
      </c>
      <c r="R467" s="190">
        <f t="shared" si="253"/>
        <v>0</v>
      </c>
      <c r="S467" s="190">
        <f t="shared" si="253"/>
        <v>0</v>
      </c>
      <c r="T467" s="190">
        <f>SUM(T468:T484)</f>
        <v>0</v>
      </c>
      <c r="U467" s="190">
        <f t="shared" si="253"/>
        <v>0</v>
      </c>
      <c r="V467" s="190">
        <f t="shared" si="253"/>
        <v>0</v>
      </c>
      <c r="W467" s="190">
        <f t="shared" si="253"/>
        <v>0</v>
      </c>
      <c r="X467" s="190">
        <f t="shared" si="253"/>
        <v>0</v>
      </c>
      <c r="Y467" s="190">
        <f>SUM(Y468:Y484)</f>
        <v>0</v>
      </c>
      <c r="Z467" s="190">
        <f>SUM(Z468:Z484)</f>
        <v>0</v>
      </c>
      <c r="AA467" s="190">
        <f t="shared" si="253"/>
        <v>0</v>
      </c>
      <c r="AB467" s="190">
        <f t="shared" si="253"/>
        <v>0</v>
      </c>
      <c r="AC467" s="190">
        <f t="shared" si="253"/>
        <v>0</v>
      </c>
      <c r="AD467" s="190">
        <f t="shared" si="253"/>
        <v>0</v>
      </c>
      <c r="AE467" s="190">
        <f t="shared" si="247"/>
        <v>0</v>
      </c>
      <c r="AF467" s="190">
        <f>SUM(AF468:AF484)</f>
        <v>0</v>
      </c>
      <c r="AG467" s="190">
        <f>SUM(AG468:AG484)</f>
        <v>0</v>
      </c>
      <c r="AH467" s="190">
        <f>SUM(AH468:AH484)</f>
        <v>0</v>
      </c>
      <c r="AI467" s="190">
        <f t="shared" si="248"/>
        <v>0</v>
      </c>
      <c r="AJ467" s="190">
        <f>SUM(AJ468:AJ484)</f>
        <v>0</v>
      </c>
      <c r="AK467" s="190">
        <f>SUM(AK468:AK484)</f>
        <v>0</v>
      </c>
      <c r="AL467" s="190">
        <f>SUM(AL468:AL484)</f>
        <v>0</v>
      </c>
      <c r="AM467" s="190">
        <f t="shared" si="249"/>
        <v>0</v>
      </c>
      <c r="AN467" s="190">
        <f>SUM(AN468:AN484)</f>
        <v>0</v>
      </c>
      <c r="AO467" s="190">
        <f>SUM(AO468:AO484)</f>
        <v>0</v>
      </c>
      <c r="AP467" s="190">
        <f>SUM(AP468:AP484)</f>
        <v>0</v>
      </c>
      <c r="AQ467" s="190">
        <f t="shared" si="250"/>
        <v>0</v>
      </c>
      <c r="AR467" s="190">
        <f t="shared" si="251"/>
        <v>0</v>
      </c>
    </row>
    <row r="468" spans="2:44" x14ac:dyDescent="0.25">
      <c r="B468" s="179" t="s">
        <v>1183</v>
      </c>
      <c r="C468" s="180" t="s">
        <v>1184</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si="244"/>
        <v>0</v>
      </c>
      <c r="G468" s="181"/>
      <c r="H468" s="181">
        <f t="shared" si="245"/>
        <v>0</v>
      </c>
      <c r="I468" s="181"/>
      <c r="J468" s="181">
        <f t="shared" si="246"/>
        <v>0</v>
      </c>
      <c r="K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1">
        <f t="shared" si="247"/>
        <v>0</v>
      </c>
      <c r="AF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1">
        <f t="shared" si="248"/>
        <v>0</v>
      </c>
      <c r="AJ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1">
        <f t="shared" si="249"/>
        <v>0</v>
      </c>
      <c r="AN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1">
        <f t="shared" si="250"/>
        <v>0</v>
      </c>
      <c r="AR468" s="181">
        <f t="shared" si="251"/>
        <v>0</v>
      </c>
    </row>
    <row r="469" spans="2:44" x14ac:dyDescent="0.25">
      <c r="B469" s="179" t="s">
        <v>358</v>
      </c>
      <c r="C469" s="180" t="s">
        <v>226</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 t="shared" si="244"/>
        <v>0</v>
      </c>
      <c r="G469" s="181"/>
      <c r="H469" s="181">
        <f t="shared" si="245"/>
        <v>0</v>
      </c>
      <c r="I469" s="181"/>
      <c r="J469" s="181">
        <f t="shared" si="246"/>
        <v>0</v>
      </c>
      <c r="K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1">
        <f t="shared" si="247"/>
        <v>0</v>
      </c>
      <c r="AF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1">
        <f t="shared" si="248"/>
        <v>0</v>
      </c>
      <c r="AJ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1">
        <f t="shared" si="249"/>
        <v>0</v>
      </c>
      <c r="AN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1">
        <f t="shared" si="250"/>
        <v>0</v>
      </c>
      <c r="AR469" s="181">
        <f t="shared" si="251"/>
        <v>0</v>
      </c>
    </row>
    <row r="470" spans="2:44" x14ac:dyDescent="0.25">
      <c r="B470" s="179" t="s">
        <v>365</v>
      </c>
      <c r="C470" s="180" t="s">
        <v>231</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 t="shared" si="244"/>
        <v>0</v>
      </c>
      <c r="G470" s="181"/>
      <c r="H470" s="181">
        <f t="shared" si="245"/>
        <v>0</v>
      </c>
      <c r="I470" s="181"/>
      <c r="J470" s="181">
        <f t="shared" si="246"/>
        <v>0</v>
      </c>
      <c r="K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1">
        <f t="shared" si="247"/>
        <v>0</v>
      </c>
      <c r="AF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1">
        <f t="shared" si="248"/>
        <v>0</v>
      </c>
      <c r="AJ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1">
        <f t="shared" si="249"/>
        <v>0</v>
      </c>
      <c r="AN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1">
        <f t="shared" si="250"/>
        <v>0</v>
      </c>
      <c r="AR470" s="181">
        <f t="shared" si="251"/>
        <v>0</v>
      </c>
    </row>
    <row r="471" spans="2:44" x14ac:dyDescent="0.25">
      <c r="B471" s="179" t="s">
        <v>1185</v>
      </c>
      <c r="C471" s="180" t="s">
        <v>1186</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 t="shared" si="244"/>
        <v>0</v>
      </c>
      <c r="G471" s="181"/>
      <c r="H471" s="181">
        <f t="shared" si="245"/>
        <v>0</v>
      </c>
      <c r="I471" s="181"/>
      <c r="J471" s="181">
        <f t="shared" si="246"/>
        <v>0</v>
      </c>
      <c r="K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1">
        <f t="shared" si="247"/>
        <v>0</v>
      </c>
      <c r="AF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1">
        <f t="shared" si="248"/>
        <v>0</v>
      </c>
      <c r="AJ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1">
        <f t="shared" si="249"/>
        <v>0</v>
      </c>
      <c r="AN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1">
        <f t="shared" si="250"/>
        <v>0</v>
      </c>
      <c r="AR471" s="181">
        <f t="shared" si="251"/>
        <v>0</v>
      </c>
    </row>
    <row r="472" spans="2:44" x14ac:dyDescent="0.25">
      <c r="B472" s="179" t="s">
        <v>1187</v>
      </c>
      <c r="C472" s="180" t="s">
        <v>1188</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 t="shared" si="244"/>
        <v>0</v>
      </c>
      <c r="G472" s="181"/>
      <c r="H472" s="181">
        <f t="shared" si="245"/>
        <v>0</v>
      </c>
      <c r="I472" s="181"/>
      <c r="J472" s="181">
        <f t="shared" si="246"/>
        <v>0</v>
      </c>
      <c r="K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1">
        <f t="shared" si="247"/>
        <v>0</v>
      </c>
      <c r="AF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1">
        <f t="shared" si="248"/>
        <v>0</v>
      </c>
      <c r="AJ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1">
        <f t="shared" si="249"/>
        <v>0</v>
      </c>
      <c r="AN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1">
        <f t="shared" si="250"/>
        <v>0</v>
      </c>
      <c r="AR472" s="181">
        <f t="shared" si="251"/>
        <v>0</v>
      </c>
    </row>
    <row r="473" spans="2:44" x14ac:dyDescent="0.25">
      <c r="B473" s="179" t="s">
        <v>1189</v>
      </c>
      <c r="C473" s="180" t="s">
        <v>1190</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 t="shared" si="244"/>
        <v>0</v>
      </c>
      <c r="G473" s="181"/>
      <c r="H473" s="181">
        <f t="shared" si="245"/>
        <v>0</v>
      </c>
      <c r="I473" s="181"/>
      <c r="J473" s="181">
        <f t="shared" si="246"/>
        <v>0</v>
      </c>
      <c r="K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1">
        <f t="shared" si="247"/>
        <v>0</v>
      </c>
      <c r="AF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1">
        <f t="shared" si="248"/>
        <v>0</v>
      </c>
      <c r="AJ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1">
        <f t="shared" si="249"/>
        <v>0</v>
      </c>
      <c r="AN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1">
        <f t="shared" si="250"/>
        <v>0</v>
      </c>
      <c r="AR473" s="181">
        <f t="shared" si="251"/>
        <v>0</v>
      </c>
    </row>
    <row r="474" spans="2:44" x14ac:dyDescent="0.25">
      <c r="B474" s="179" t="s">
        <v>1191</v>
      </c>
      <c r="C474" s="180" t="s">
        <v>1192</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si="244"/>
        <v>0</v>
      </c>
      <c r="G474" s="181"/>
      <c r="H474" s="181">
        <f t="shared" si="245"/>
        <v>0</v>
      </c>
      <c r="I474" s="181"/>
      <c r="J474" s="181">
        <f t="shared" si="246"/>
        <v>0</v>
      </c>
      <c r="K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1">
        <f t="shared" si="247"/>
        <v>0</v>
      </c>
      <c r="AF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1">
        <f t="shared" si="248"/>
        <v>0</v>
      </c>
      <c r="AJ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1">
        <f t="shared" si="249"/>
        <v>0</v>
      </c>
      <c r="AN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1">
        <f t="shared" si="250"/>
        <v>0</v>
      </c>
      <c r="AR474" s="181">
        <f t="shared" si="251"/>
        <v>0</v>
      </c>
    </row>
    <row r="475" spans="2:44" x14ac:dyDescent="0.25">
      <c r="B475" s="179" t="s">
        <v>1193</v>
      </c>
      <c r="C475" s="180" t="s">
        <v>1194</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244"/>
        <v>0</v>
      </c>
      <c r="G475" s="181"/>
      <c r="H475" s="181">
        <f t="shared" si="245"/>
        <v>0</v>
      </c>
      <c r="I475" s="181"/>
      <c r="J475" s="181">
        <f t="shared" si="246"/>
        <v>0</v>
      </c>
      <c r="K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1">
        <f t="shared" si="247"/>
        <v>0</v>
      </c>
      <c r="AF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1">
        <f t="shared" si="248"/>
        <v>0</v>
      </c>
      <c r="AJ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1">
        <f t="shared" si="249"/>
        <v>0</v>
      </c>
      <c r="AN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1">
        <f t="shared" si="250"/>
        <v>0</v>
      </c>
      <c r="AR475" s="181">
        <f t="shared" si="251"/>
        <v>0</v>
      </c>
    </row>
    <row r="476" spans="2:44" x14ac:dyDescent="0.25">
      <c r="B476" s="179" t="s">
        <v>1195</v>
      </c>
      <c r="C476" s="180" t="s">
        <v>1196</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244"/>
        <v>0</v>
      </c>
      <c r="G476" s="181"/>
      <c r="H476" s="181">
        <f t="shared" si="245"/>
        <v>0</v>
      </c>
      <c r="I476" s="181"/>
      <c r="J476" s="181">
        <f t="shared" si="246"/>
        <v>0</v>
      </c>
      <c r="K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1">
        <f t="shared" si="247"/>
        <v>0</v>
      </c>
      <c r="AF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1">
        <f t="shared" si="248"/>
        <v>0</v>
      </c>
      <c r="AJ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1">
        <f t="shared" si="249"/>
        <v>0</v>
      </c>
      <c r="AN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1">
        <f t="shared" si="250"/>
        <v>0</v>
      </c>
      <c r="AR476" s="181">
        <f t="shared" si="251"/>
        <v>0</v>
      </c>
    </row>
    <row r="477" spans="2:44" x14ac:dyDescent="0.25">
      <c r="B477" s="179" t="s">
        <v>1197</v>
      </c>
      <c r="C477" s="180" t="s">
        <v>1198</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ref="F477:F508" si="254">D477+E477</f>
        <v>0</v>
      </c>
      <c r="G477" s="181"/>
      <c r="H477" s="181">
        <f t="shared" ref="H477:H508" si="255">F477-G477</f>
        <v>0</v>
      </c>
      <c r="I477" s="181"/>
      <c r="J477" s="181">
        <f t="shared" ref="J477:J508" si="256">F477-I477</f>
        <v>0</v>
      </c>
      <c r="K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1">
        <f t="shared" ref="AE477:AE508" si="257">AB477+AC477+AD477</f>
        <v>0</v>
      </c>
      <c r="AF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1">
        <f t="shared" ref="AI477:AI508" si="258">AF477+AG477+AH477</f>
        <v>0</v>
      </c>
      <c r="AJ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1">
        <f t="shared" ref="AM477:AM508" si="259">AJ477+AK477+AL477</f>
        <v>0</v>
      </c>
      <c r="AN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1">
        <f t="shared" ref="AQ477:AQ508" si="260">AN477+AO477+AP477</f>
        <v>0</v>
      </c>
      <c r="AR477" s="181">
        <f t="shared" ref="AR477:AR508" si="261">AE477+AI477+AM477+AQ477</f>
        <v>0</v>
      </c>
    </row>
    <row r="478" spans="2:44" x14ac:dyDescent="0.25">
      <c r="B478" s="179" t="s">
        <v>1199</v>
      </c>
      <c r="C478" s="180" t="s">
        <v>1200</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si="254"/>
        <v>0</v>
      </c>
      <c r="G478" s="181"/>
      <c r="H478" s="181">
        <f t="shared" si="255"/>
        <v>0</v>
      </c>
      <c r="I478" s="181"/>
      <c r="J478" s="181">
        <f t="shared" si="256"/>
        <v>0</v>
      </c>
      <c r="K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1">
        <f t="shared" si="257"/>
        <v>0</v>
      </c>
      <c r="AF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1">
        <f t="shared" si="258"/>
        <v>0</v>
      </c>
      <c r="AJ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1">
        <f t="shared" si="259"/>
        <v>0</v>
      </c>
      <c r="AN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1">
        <f t="shared" si="260"/>
        <v>0</v>
      </c>
      <c r="AR478" s="181">
        <f t="shared" si="261"/>
        <v>0</v>
      </c>
    </row>
    <row r="479" spans="2:44" x14ac:dyDescent="0.25">
      <c r="B479" s="179" t="s">
        <v>1201</v>
      </c>
      <c r="C479" s="180" t="s">
        <v>1202</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254"/>
        <v>0</v>
      </c>
      <c r="G479" s="181"/>
      <c r="H479" s="181">
        <f t="shared" si="255"/>
        <v>0</v>
      </c>
      <c r="I479" s="181"/>
      <c r="J479" s="181">
        <f t="shared" si="256"/>
        <v>0</v>
      </c>
      <c r="K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1">
        <f t="shared" si="257"/>
        <v>0</v>
      </c>
      <c r="AF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1">
        <f t="shared" si="258"/>
        <v>0</v>
      </c>
      <c r="AJ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1">
        <f t="shared" si="259"/>
        <v>0</v>
      </c>
      <c r="AN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1">
        <f t="shared" si="260"/>
        <v>0</v>
      </c>
      <c r="AR479" s="181">
        <f t="shared" si="261"/>
        <v>0</v>
      </c>
    </row>
    <row r="480" spans="2:44" x14ac:dyDescent="0.25">
      <c r="B480" s="179" t="s">
        <v>1203</v>
      </c>
      <c r="C480" s="180" t="s">
        <v>1204</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254"/>
        <v>0</v>
      </c>
      <c r="G480" s="181"/>
      <c r="H480" s="181">
        <f t="shared" si="255"/>
        <v>0</v>
      </c>
      <c r="I480" s="181"/>
      <c r="J480" s="181">
        <f t="shared" si="256"/>
        <v>0</v>
      </c>
      <c r="K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1">
        <f t="shared" si="257"/>
        <v>0</v>
      </c>
      <c r="AF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1">
        <f t="shared" si="258"/>
        <v>0</v>
      </c>
      <c r="AJ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1">
        <f t="shared" si="259"/>
        <v>0</v>
      </c>
      <c r="AN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1">
        <f t="shared" si="260"/>
        <v>0</v>
      </c>
      <c r="AR480" s="181">
        <f t="shared" si="261"/>
        <v>0</v>
      </c>
    </row>
    <row r="481" spans="2:44" x14ac:dyDescent="0.25">
      <c r="B481" s="179" t="s">
        <v>1205</v>
      </c>
      <c r="C481" s="180" t="s">
        <v>1206</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254"/>
        <v>0</v>
      </c>
      <c r="G481" s="181"/>
      <c r="H481" s="181">
        <f t="shared" si="255"/>
        <v>0</v>
      </c>
      <c r="I481" s="181"/>
      <c r="J481" s="181">
        <f t="shared" si="256"/>
        <v>0</v>
      </c>
      <c r="K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1">
        <f t="shared" si="257"/>
        <v>0</v>
      </c>
      <c r="AF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1">
        <f t="shared" si="258"/>
        <v>0</v>
      </c>
      <c r="AJ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1">
        <f t="shared" si="259"/>
        <v>0</v>
      </c>
      <c r="AN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1">
        <f t="shared" si="260"/>
        <v>0</v>
      </c>
      <c r="AR481" s="181">
        <f t="shared" si="261"/>
        <v>0</v>
      </c>
    </row>
    <row r="482" spans="2:44" x14ac:dyDescent="0.25">
      <c r="B482" s="179" t="s">
        <v>1207</v>
      </c>
      <c r="C482" s="180" t="s">
        <v>1208</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 t="shared" si="254"/>
        <v>0</v>
      </c>
      <c r="G482" s="181"/>
      <c r="H482" s="181">
        <f t="shared" si="255"/>
        <v>0</v>
      </c>
      <c r="I482" s="181"/>
      <c r="J482" s="181">
        <f t="shared" si="256"/>
        <v>0</v>
      </c>
      <c r="K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1">
        <f t="shared" si="257"/>
        <v>0</v>
      </c>
      <c r="AF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1">
        <f t="shared" si="258"/>
        <v>0</v>
      </c>
      <c r="AJ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1">
        <f t="shared" si="259"/>
        <v>0</v>
      </c>
      <c r="AN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1">
        <f t="shared" si="260"/>
        <v>0</v>
      </c>
      <c r="AR482" s="181">
        <f t="shared" si="261"/>
        <v>0</v>
      </c>
    </row>
    <row r="483" spans="2:44" x14ac:dyDescent="0.25">
      <c r="B483" s="179" t="s">
        <v>1209</v>
      </c>
      <c r="C483" s="180" t="s">
        <v>1210</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si="254"/>
        <v>0</v>
      </c>
      <c r="G483" s="181"/>
      <c r="H483" s="181">
        <f t="shared" si="255"/>
        <v>0</v>
      </c>
      <c r="I483" s="181"/>
      <c r="J483" s="181">
        <f t="shared" si="256"/>
        <v>0</v>
      </c>
      <c r="K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1">
        <f t="shared" si="257"/>
        <v>0</v>
      </c>
      <c r="AF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1">
        <f t="shared" si="258"/>
        <v>0</v>
      </c>
      <c r="AJ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1">
        <f t="shared" si="259"/>
        <v>0</v>
      </c>
      <c r="AN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1">
        <f t="shared" si="260"/>
        <v>0</v>
      </c>
      <c r="AR483" s="181">
        <f t="shared" si="261"/>
        <v>0</v>
      </c>
    </row>
    <row r="484" spans="2:44" x14ac:dyDescent="0.25">
      <c r="B484" s="179" t="s">
        <v>1211</v>
      </c>
      <c r="C484" s="180" t="s">
        <v>1212</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si="254"/>
        <v>0</v>
      </c>
      <c r="G484" s="181"/>
      <c r="H484" s="181">
        <f t="shared" si="255"/>
        <v>0</v>
      </c>
      <c r="I484" s="181"/>
      <c r="J484" s="181">
        <f t="shared" si="256"/>
        <v>0</v>
      </c>
      <c r="K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1">
        <f t="shared" si="257"/>
        <v>0</v>
      </c>
      <c r="AF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1">
        <f t="shared" si="258"/>
        <v>0</v>
      </c>
      <c r="AJ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1">
        <f t="shared" si="259"/>
        <v>0</v>
      </c>
      <c r="AN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1">
        <f t="shared" si="260"/>
        <v>0</v>
      </c>
      <c r="AR484" s="181">
        <f t="shared" si="261"/>
        <v>0</v>
      </c>
    </row>
    <row r="485" spans="2:44" x14ac:dyDescent="0.25">
      <c r="B485" s="188" t="s">
        <v>359</v>
      </c>
      <c r="C485" s="189" t="s">
        <v>227</v>
      </c>
      <c r="D485" s="190">
        <f>SUM(D486:D488)</f>
        <v>0</v>
      </c>
      <c r="E485" s="190">
        <f>SUM(E486:E488)</f>
        <v>0</v>
      </c>
      <c r="F485" s="190">
        <f t="shared" si="254"/>
        <v>0</v>
      </c>
      <c r="G485" s="190">
        <f>SUM(G486:G488)</f>
        <v>0</v>
      </c>
      <c r="H485" s="190">
        <f t="shared" si="255"/>
        <v>0</v>
      </c>
      <c r="I485" s="190">
        <f>SUM(I486:I488)</f>
        <v>0</v>
      </c>
      <c r="J485" s="190">
        <f t="shared" si="256"/>
        <v>0</v>
      </c>
      <c r="K485" s="190">
        <f t="shared" ref="K485:AD485" si="262">SUM(K486:K488)</f>
        <v>0</v>
      </c>
      <c r="L485" s="190">
        <f t="shared" si="262"/>
        <v>0</v>
      </c>
      <c r="M485" s="190">
        <f t="shared" si="262"/>
        <v>0</v>
      </c>
      <c r="N485" s="190">
        <f t="shared" si="262"/>
        <v>0</v>
      </c>
      <c r="O485" s="190">
        <f t="shared" si="262"/>
        <v>0</v>
      </c>
      <c r="P485" s="190">
        <f>SUM(P486:P488)</f>
        <v>0</v>
      </c>
      <c r="Q485" s="190">
        <f>SUM(Q486:Q488)</f>
        <v>0</v>
      </c>
      <c r="R485" s="190">
        <f t="shared" si="262"/>
        <v>0</v>
      </c>
      <c r="S485" s="190">
        <f t="shared" si="262"/>
        <v>0</v>
      </c>
      <c r="T485" s="190">
        <f>SUM(T486:T488)</f>
        <v>0</v>
      </c>
      <c r="U485" s="190">
        <f t="shared" si="262"/>
        <v>0</v>
      </c>
      <c r="V485" s="190">
        <f t="shared" si="262"/>
        <v>0</v>
      </c>
      <c r="W485" s="190">
        <f>SUM(W486:W488)</f>
        <v>0</v>
      </c>
      <c r="X485" s="190">
        <f t="shared" si="262"/>
        <v>0</v>
      </c>
      <c r="Y485" s="190">
        <f>SUM(Y486:Y488)</f>
        <v>0</v>
      </c>
      <c r="Z485" s="190">
        <f>SUM(Z486:Z488)</f>
        <v>0</v>
      </c>
      <c r="AA485" s="190">
        <f t="shared" si="262"/>
        <v>0</v>
      </c>
      <c r="AB485" s="190">
        <f t="shared" si="262"/>
        <v>0</v>
      </c>
      <c r="AC485" s="190">
        <f t="shared" si="262"/>
        <v>0</v>
      </c>
      <c r="AD485" s="190">
        <f t="shared" si="262"/>
        <v>0</v>
      </c>
      <c r="AE485" s="190">
        <f t="shared" si="257"/>
        <v>0</v>
      </c>
      <c r="AF485" s="190">
        <f>SUM(AF486:AF488)</f>
        <v>0</v>
      </c>
      <c r="AG485" s="190">
        <f>SUM(AG486:AG488)</f>
        <v>0</v>
      </c>
      <c r="AH485" s="190">
        <f>SUM(AH486:AH488)</f>
        <v>0</v>
      </c>
      <c r="AI485" s="190">
        <f t="shared" si="258"/>
        <v>0</v>
      </c>
      <c r="AJ485" s="190">
        <f>SUM(AJ486:AJ488)</f>
        <v>0</v>
      </c>
      <c r="AK485" s="190">
        <f>SUM(AK486:AK488)</f>
        <v>0</v>
      </c>
      <c r="AL485" s="190">
        <f>SUM(AL486:AL488)</f>
        <v>0</v>
      </c>
      <c r="AM485" s="190">
        <f t="shared" si="259"/>
        <v>0</v>
      </c>
      <c r="AN485" s="190">
        <f>SUM(AN486:AN488)</f>
        <v>0</v>
      </c>
      <c r="AO485" s="190">
        <f>SUM(AO486:AO488)</f>
        <v>0</v>
      </c>
      <c r="AP485" s="190">
        <f>SUM(AP486:AP488)</f>
        <v>0</v>
      </c>
      <c r="AQ485" s="190">
        <f t="shared" si="260"/>
        <v>0</v>
      </c>
      <c r="AR485" s="190">
        <f t="shared" si="261"/>
        <v>0</v>
      </c>
    </row>
    <row r="486" spans="2:44" x14ac:dyDescent="0.25">
      <c r="B486" s="179" t="s">
        <v>360</v>
      </c>
      <c r="C486" s="180" t="s">
        <v>228</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254"/>
        <v>0</v>
      </c>
      <c r="G486" s="181"/>
      <c r="H486" s="181">
        <f t="shared" si="255"/>
        <v>0</v>
      </c>
      <c r="I486" s="181"/>
      <c r="J486" s="181">
        <f t="shared" si="256"/>
        <v>0</v>
      </c>
      <c r="K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1">
        <f t="shared" si="257"/>
        <v>0</v>
      </c>
      <c r="AF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1">
        <f t="shared" si="258"/>
        <v>0</v>
      </c>
      <c r="AJ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1">
        <f t="shared" si="259"/>
        <v>0</v>
      </c>
      <c r="AN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1">
        <f t="shared" si="260"/>
        <v>0</v>
      </c>
      <c r="AR486" s="181">
        <f t="shared" si="261"/>
        <v>0</v>
      </c>
    </row>
    <row r="487" spans="2:44" x14ac:dyDescent="0.25">
      <c r="B487" s="179" t="s">
        <v>1213</v>
      </c>
      <c r="C487" s="180" t="s">
        <v>1214</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si="254"/>
        <v>0</v>
      </c>
      <c r="G487" s="181"/>
      <c r="H487" s="181">
        <f t="shared" si="255"/>
        <v>0</v>
      </c>
      <c r="I487" s="181"/>
      <c r="J487" s="181">
        <f t="shared" si="256"/>
        <v>0</v>
      </c>
      <c r="K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1">
        <f t="shared" si="257"/>
        <v>0</v>
      </c>
      <c r="AF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1">
        <f t="shared" si="258"/>
        <v>0</v>
      </c>
      <c r="AJ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1">
        <f t="shared" si="259"/>
        <v>0</v>
      </c>
      <c r="AN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1">
        <f t="shared" si="260"/>
        <v>0</v>
      </c>
      <c r="AR487" s="181">
        <f t="shared" si="261"/>
        <v>0</v>
      </c>
    </row>
    <row r="488" spans="2:44" x14ac:dyDescent="0.25">
      <c r="B488" s="179" t="s">
        <v>1215</v>
      </c>
      <c r="C488" s="180" t="s">
        <v>1216</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254"/>
        <v>0</v>
      </c>
      <c r="G488" s="181"/>
      <c r="H488" s="181">
        <f t="shared" si="255"/>
        <v>0</v>
      </c>
      <c r="I488" s="181"/>
      <c r="J488" s="181">
        <f t="shared" si="256"/>
        <v>0</v>
      </c>
      <c r="K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1">
        <f t="shared" si="257"/>
        <v>0</v>
      </c>
      <c r="AF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1">
        <f t="shared" si="258"/>
        <v>0</v>
      </c>
      <c r="AJ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1">
        <f t="shared" si="259"/>
        <v>0</v>
      </c>
      <c r="AN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1">
        <f t="shared" si="260"/>
        <v>0</v>
      </c>
      <c r="AR488" s="181">
        <f t="shared" si="261"/>
        <v>0</v>
      </c>
    </row>
    <row r="489" spans="2:44" x14ac:dyDescent="0.25">
      <c r="B489" s="188" t="s">
        <v>361</v>
      </c>
      <c r="C489" s="189" t="s">
        <v>229</v>
      </c>
      <c r="D489" s="190">
        <f>SUM(D490:D498)</f>
        <v>0</v>
      </c>
      <c r="E489" s="190">
        <f>SUM(E490:E498)</f>
        <v>0</v>
      </c>
      <c r="F489" s="190">
        <f t="shared" si="254"/>
        <v>0</v>
      </c>
      <c r="G489" s="190">
        <f>SUM(G490:G498)</f>
        <v>0</v>
      </c>
      <c r="H489" s="190">
        <f t="shared" si="255"/>
        <v>0</v>
      </c>
      <c r="I489" s="190">
        <f>SUM(I490:I498)</f>
        <v>0</v>
      </c>
      <c r="J489" s="190">
        <f t="shared" si="256"/>
        <v>0</v>
      </c>
      <c r="K489" s="190">
        <f t="shared" ref="K489:AD489" si="263">SUM(K490:K498)</f>
        <v>0</v>
      </c>
      <c r="L489" s="190">
        <f t="shared" si="263"/>
        <v>0</v>
      </c>
      <c r="M489" s="190">
        <f t="shared" si="263"/>
        <v>0</v>
      </c>
      <c r="N489" s="190">
        <f t="shared" si="263"/>
        <v>0</v>
      </c>
      <c r="O489" s="190">
        <f t="shared" si="263"/>
        <v>0</v>
      </c>
      <c r="P489" s="190">
        <f>SUM(P490:P498)</f>
        <v>0</v>
      </c>
      <c r="Q489" s="190">
        <f>SUM(Q490:Q498)</f>
        <v>0</v>
      </c>
      <c r="R489" s="190">
        <f t="shared" si="263"/>
        <v>0</v>
      </c>
      <c r="S489" s="190">
        <f t="shared" si="263"/>
        <v>0</v>
      </c>
      <c r="T489" s="190">
        <f>SUM(T490:T498)</f>
        <v>0</v>
      </c>
      <c r="U489" s="190">
        <f t="shared" si="263"/>
        <v>0</v>
      </c>
      <c r="V489" s="190">
        <f t="shared" si="263"/>
        <v>0</v>
      </c>
      <c r="W489" s="190">
        <f>SUM(W490:W498)</f>
        <v>0</v>
      </c>
      <c r="X489" s="190">
        <f t="shared" si="263"/>
        <v>0</v>
      </c>
      <c r="Y489" s="190">
        <f>SUM(Y490:Y498)</f>
        <v>0</v>
      </c>
      <c r="Z489" s="190">
        <f>SUM(Z490:Z498)</f>
        <v>0</v>
      </c>
      <c r="AA489" s="190">
        <f t="shared" si="263"/>
        <v>0</v>
      </c>
      <c r="AB489" s="190">
        <f t="shared" si="263"/>
        <v>0</v>
      </c>
      <c r="AC489" s="190">
        <f t="shared" si="263"/>
        <v>0</v>
      </c>
      <c r="AD489" s="190">
        <f t="shared" si="263"/>
        <v>0</v>
      </c>
      <c r="AE489" s="190">
        <f t="shared" si="257"/>
        <v>0</v>
      </c>
      <c r="AF489" s="190">
        <f>SUM(AF490:AF498)</f>
        <v>0</v>
      </c>
      <c r="AG489" s="190">
        <f>SUM(AG490:AG498)</f>
        <v>0</v>
      </c>
      <c r="AH489" s="190">
        <f>SUM(AH490:AH498)</f>
        <v>0</v>
      </c>
      <c r="AI489" s="190">
        <f t="shared" si="258"/>
        <v>0</v>
      </c>
      <c r="AJ489" s="190">
        <f>SUM(AJ490:AJ498)</f>
        <v>0</v>
      </c>
      <c r="AK489" s="190">
        <f>SUM(AK490:AK498)</f>
        <v>0</v>
      </c>
      <c r="AL489" s="190">
        <f>SUM(AL490:AL498)</f>
        <v>0</v>
      </c>
      <c r="AM489" s="190">
        <f t="shared" si="259"/>
        <v>0</v>
      </c>
      <c r="AN489" s="190">
        <f>SUM(AN490:AN498)</f>
        <v>0</v>
      </c>
      <c r="AO489" s="190">
        <f>SUM(AO490:AO498)</f>
        <v>0</v>
      </c>
      <c r="AP489" s="190">
        <f>SUM(AP490:AP498)</f>
        <v>0</v>
      </c>
      <c r="AQ489" s="190">
        <f t="shared" si="260"/>
        <v>0</v>
      </c>
      <c r="AR489" s="190">
        <f t="shared" si="261"/>
        <v>0</v>
      </c>
    </row>
    <row r="490" spans="2:44" x14ac:dyDescent="0.25">
      <c r="B490" s="179" t="s">
        <v>362</v>
      </c>
      <c r="C490" s="180" t="s">
        <v>224</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si="254"/>
        <v>0</v>
      </c>
      <c r="G490" s="181"/>
      <c r="H490" s="181">
        <f t="shared" si="255"/>
        <v>0</v>
      </c>
      <c r="I490" s="181"/>
      <c r="J490" s="181">
        <f t="shared" si="256"/>
        <v>0</v>
      </c>
      <c r="K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1">
        <f t="shared" si="257"/>
        <v>0</v>
      </c>
      <c r="AF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1">
        <f t="shared" si="258"/>
        <v>0</v>
      </c>
      <c r="AJ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1">
        <f t="shared" si="259"/>
        <v>0</v>
      </c>
      <c r="AN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1">
        <f t="shared" si="260"/>
        <v>0</v>
      </c>
      <c r="AR490" s="181">
        <f t="shared" si="261"/>
        <v>0</v>
      </c>
    </row>
    <row r="491" spans="2:44" x14ac:dyDescent="0.25">
      <c r="B491" s="179" t="s">
        <v>1217</v>
      </c>
      <c r="C491" s="180" t="s">
        <v>1172</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si="254"/>
        <v>0</v>
      </c>
      <c r="G491" s="181"/>
      <c r="H491" s="181">
        <f t="shared" si="255"/>
        <v>0</v>
      </c>
      <c r="I491" s="181"/>
      <c r="J491" s="181">
        <f t="shared" si="256"/>
        <v>0</v>
      </c>
      <c r="K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1">
        <f t="shared" si="257"/>
        <v>0</v>
      </c>
      <c r="AF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1">
        <f t="shared" si="258"/>
        <v>0</v>
      </c>
      <c r="AJ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1">
        <f t="shared" si="259"/>
        <v>0</v>
      </c>
      <c r="AN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1">
        <f t="shared" si="260"/>
        <v>0</v>
      </c>
      <c r="AR491" s="181">
        <f t="shared" si="261"/>
        <v>0</v>
      </c>
    </row>
    <row r="492" spans="2:44" x14ac:dyDescent="0.25">
      <c r="B492" s="179" t="s">
        <v>1218</v>
      </c>
      <c r="C492" s="180" t="s">
        <v>1174</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254"/>
        <v>0</v>
      </c>
      <c r="G492" s="181"/>
      <c r="H492" s="181">
        <f t="shared" si="255"/>
        <v>0</v>
      </c>
      <c r="I492" s="181"/>
      <c r="J492" s="181">
        <f t="shared" si="256"/>
        <v>0</v>
      </c>
      <c r="K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1">
        <f t="shared" si="257"/>
        <v>0</v>
      </c>
      <c r="AF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1">
        <f t="shared" si="258"/>
        <v>0</v>
      </c>
      <c r="AJ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1">
        <f t="shared" si="259"/>
        <v>0</v>
      </c>
      <c r="AN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1">
        <f t="shared" si="260"/>
        <v>0</v>
      </c>
      <c r="AR492" s="181">
        <f t="shared" si="261"/>
        <v>0</v>
      </c>
    </row>
    <row r="493" spans="2:44" x14ac:dyDescent="0.25">
      <c r="B493" s="179" t="s">
        <v>1219</v>
      </c>
      <c r="C493" s="180" t="s">
        <v>1178</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254"/>
        <v>0</v>
      </c>
      <c r="G493" s="181"/>
      <c r="H493" s="181">
        <f t="shared" si="255"/>
        <v>0</v>
      </c>
      <c r="I493" s="181"/>
      <c r="J493" s="181">
        <f t="shared" si="256"/>
        <v>0</v>
      </c>
      <c r="K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1">
        <f t="shared" si="257"/>
        <v>0</v>
      </c>
      <c r="AF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1">
        <f t="shared" si="258"/>
        <v>0</v>
      </c>
      <c r="AJ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1">
        <f t="shared" si="259"/>
        <v>0</v>
      </c>
      <c r="AN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1">
        <f t="shared" si="260"/>
        <v>0</v>
      </c>
      <c r="AR493" s="181">
        <f t="shared" si="261"/>
        <v>0</v>
      </c>
    </row>
    <row r="494" spans="2:44" x14ac:dyDescent="0.25">
      <c r="B494" s="179" t="s">
        <v>1220</v>
      </c>
      <c r="C494" s="180" t="s">
        <v>1221</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254"/>
        <v>0</v>
      </c>
      <c r="G494" s="181"/>
      <c r="H494" s="181">
        <f t="shared" si="255"/>
        <v>0</v>
      </c>
      <c r="I494" s="181"/>
      <c r="J494" s="181">
        <f t="shared" si="256"/>
        <v>0</v>
      </c>
      <c r="K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1">
        <f t="shared" si="257"/>
        <v>0</v>
      </c>
      <c r="AF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1">
        <f t="shared" si="258"/>
        <v>0</v>
      </c>
      <c r="AJ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1">
        <f t="shared" si="259"/>
        <v>0</v>
      </c>
      <c r="AN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1">
        <f t="shared" si="260"/>
        <v>0</v>
      </c>
      <c r="AR494" s="181">
        <f t="shared" si="261"/>
        <v>0</v>
      </c>
    </row>
    <row r="495" spans="2:44" x14ac:dyDescent="0.25">
      <c r="B495" s="179" t="s">
        <v>1222</v>
      </c>
      <c r="C495" s="180" t="s">
        <v>1182</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254"/>
        <v>0</v>
      </c>
      <c r="G495" s="181"/>
      <c r="H495" s="181">
        <f t="shared" si="255"/>
        <v>0</v>
      </c>
      <c r="I495" s="181"/>
      <c r="J495" s="181">
        <f t="shared" si="256"/>
        <v>0</v>
      </c>
      <c r="K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1">
        <f t="shared" si="257"/>
        <v>0</v>
      </c>
      <c r="AF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1">
        <f t="shared" si="258"/>
        <v>0</v>
      </c>
      <c r="AJ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1">
        <f t="shared" si="259"/>
        <v>0</v>
      </c>
      <c r="AN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1">
        <f t="shared" si="260"/>
        <v>0</v>
      </c>
      <c r="AR495" s="181">
        <f t="shared" si="261"/>
        <v>0</v>
      </c>
    </row>
    <row r="496" spans="2:44" x14ac:dyDescent="0.25">
      <c r="B496" s="179" t="s">
        <v>1223</v>
      </c>
      <c r="C496" s="180" t="s">
        <v>1224</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si="254"/>
        <v>0</v>
      </c>
      <c r="G496" s="181"/>
      <c r="H496" s="181">
        <f t="shared" si="255"/>
        <v>0</v>
      </c>
      <c r="I496" s="181"/>
      <c r="J496" s="181">
        <f t="shared" si="256"/>
        <v>0</v>
      </c>
      <c r="K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1">
        <f t="shared" si="257"/>
        <v>0</v>
      </c>
      <c r="AF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1">
        <f t="shared" si="258"/>
        <v>0</v>
      </c>
      <c r="AJ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1">
        <f t="shared" si="259"/>
        <v>0</v>
      </c>
      <c r="AN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1">
        <f t="shared" si="260"/>
        <v>0</v>
      </c>
      <c r="AR496" s="181">
        <f t="shared" si="261"/>
        <v>0</v>
      </c>
    </row>
    <row r="497" spans="2:44" x14ac:dyDescent="0.25">
      <c r="B497" s="179" t="s">
        <v>1225</v>
      </c>
      <c r="C497" s="180" t="s">
        <v>1184</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si="254"/>
        <v>0</v>
      </c>
      <c r="G497" s="181"/>
      <c r="H497" s="181">
        <f t="shared" si="255"/>
        <v>0</v>
      </c>
      <c r="I497" s="181"/>
      <c r="J497" s="181">
        <f t="shared" si="256"/>
        <v>0</v>
      </c>
      <c r="K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1">
        <f t="shared" si="257"/>
        <v>0</v>
      </c>
      <c r="AF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1">
        <f t="shared" si="258"/>
        <v>0</v>
      </c>
      <c r="AJ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1">
        <f t="shared" si="259"/>
        <v>0</v>
      </c>
      <c r="AN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1">
        <f t="shared" si="260"/>
        <v>0</v>
      </c>
      <c r="AR497" s="181">
        <f t="shared" si="261"/>
        <v>0</v>
      </c>
    </row>
    <row r="498" spans="2:44" x14ac:dyDescent="0.25">
      <c r="B498" s="179" t="s">
        <v>1226</v>
      </c>
      <c r="C498" s="180" t="s">
        <v>1227</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254"/>
        <v>0</v>
      </c>
      <c r="G498" s="181"/>
      <c r="H498" s="181">
        <f t="shared" si="255"/>
        <v>0</v>
      </c>
      <c r="I498" s="181"/>
      <c r="J498" s="181">
        <f t="shared" si="256"/>
        <v>0</v>
      </c>
      <c r="K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1">
        <f t="shared" si="257"/>
        <v>0</v>
      </c>
      <c r="AF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1">
        <f t="shared" si="258"/>
        <v>0</v>
      </c>
      <c r="AJ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1">
        <f t="shared" si="259"/>
        <v>0</v>
      </c>
      <c r="AN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1">
        <f t="shared" si="260"/>
        <v>0</v>
      </c>
      <c r="AR498" s="181">
        <f t="shared" si="261"/>
        <v>0</v>
      </c>
    </row>
    <row r="499" spans="2:44" x14ac:dyDescent="0.25">
      <c r="B499" s="176" t="s">
        <v>366</v>
      </c>
      <c r="C499" s="177" t="s">
        <v>232</v>
      </c>
      <c r="D499" s="178">
        <f>D500+D509</f>
        <v>0</v>
      </c>
      <c r="E499" s="178">
        <f>E500+E509</f>
        <v>0</v>
      </c>
      <c r="F499" s="178">
        <f t="shared" si="254"/>
        <v>0</v>
      </c>
      <c r="G499" s="178">
        <f>G500+G509</f>
        <v>0</v>
      </c>
      <c r="H499" s="178">
        <f t="shared" si="255"/>
        <v>0</v>
      </c>
      <c r="I499" s="178">
        <f>I500+I509</f>
        <v>0</v>
      </c>
      <c r="J499" s="178">
        <f t="shared" si="256"/>
        <v>0</v>
      </c>
      <c r="K499" s="178">
        <f t="shared" ref="K499:AP499" si="264">K500+K509</f>
        <v>0</v>
      </c>
      <c r="L499" s="178">
        <f t="shared" si="264"/>
        <v>0</v>
      </c>
      <c r="M499" s="178">
        <f t="shared" si="264"/>
        <v>0</v>
      </c>
      <c r="N499" s="178">
        <f t="shared" si="264"/>
        <v>0</v>
      </c>
      <c r="O499" s="178">
        <f t="shared" si="264"/>
        <v>0</v>
      </c>
      <c r="P499" s="178">
        <f>P500+P509</f>
        <v>0</v>
      </c>
      <c r="Q499" s="178">
        <f>Q500+Q509</f>
        <v>0</v>
      </c>
      <c r="R499" s="178">
        <f t="shared" si="264"/>
        <v>0</v>
      </c>
      <c r="S499" s="178">
        <f t="shared" si="264"/>
        <v>0</v>
      </c>
      <c r="T499" s="178">
        <f>T500+T509</f>
        <v>0</v>
      </c>
      <c r="U499" s="178">
        <f t="shared" si="264"/>
        <v>0</v>
      </c>
      <c r="V499" s="178">
        <f t="shared" si="264"/>
        <v>0</v>
      </c>
      <c r="W499" s="178">
        <f>W500+W509</f>
        <v>0</v>
      </c>
      <c r="X499" s="178">
        <f t="shared" si="264"/>
        <v>0</v>
      </c>
      <c r="Y499" s="178">
        <f>Y500+Y509</f>
        <v>0</v>
      </c>
      <c r="Z499" s="178">
        <f>Z500+Z509</f>
        <v>0</v>
      </c>
      <c r="AA499" s="178">
        <f t="shared" si="264"/>
        <v>0</v>
      </c>
      <c r="AB499" s="178">
        <f t="shared" si="264"/>
        <v>0</v>
      </c>
      <c r="AC499" s="178">
        <f t="shared" si="264"/>
        <v>0</v>
      </c>
      <c r="AD499" s="178">
        <f t="shared" si="264"/>
        <v>0</v>
      </c>
      <c r="AE499" s="178">
        <f t="shared" si="257"/>
        <v>0</v>
      </c>
      <c r="AF499" s="178">
        <f t="shared" si="264"/>
        <v>0</v>
      </c>
      <c r="AG499" s="178">
        <f t="shared" si="264"/>
        <v>0</v>
      </c>
      <c r="AH499" s="178">
        <f t="shared" si="264"/>
        <v>0</v>
      </c>
      <c r="AI499" s="178">
        <f t="shared" si="258"/>
        <v>0</v>
      </c>
      <c r="AJ499" s="178">
        <f t="shared" si="264"/>
        <v>0</v>
      </c>
      <c r="AK499" s="178">
        <f t="shared" si="264"/>
        <v>0</v>
      </c>
      <c r="AL499" s="178">
        <f t="shared" si="264"/>
        <v>0</v>
      </c>
      <c r="AM499" s="178">
        <f t="shared" si="259"/>
        <v>0</v>
      </c>
      <c r="AN499" s="178">
        <f t="shared" si="264"/>
        <v>0</v>
      </c>
      <c r="AO499" s="178">
        <f t="shared" si="264"/>
        <v>0</v>
      </c>
      <c r="AP499" s="178">
        <f t="shared" si="264"/>
        <v>0</v>
      </c>
      <c r="AQ499" s="178">
        <f t="shared" si="260"/>
        <v>0</v>
      </c>
      <c r="AR499" s="178">
        <f t="shared" si="261"/>
        <v>0</v>
      </c>
    </row>
    <row r="500" spans="2:44" x14ac:dyDescent="0.25">
      <c r="B500" s="188" t="s">
        <v>367</v>
      </c>
      <c r="C500" s="189" t="s">
        <v>233</v>
      </c>
      <c r="D500" s="190">
        <f>SUM(D501:D508)</f>
        <v>0</v>
      </c>
      <c r="E500" s="190">
        <f>SUM(E501:E508)</f>
        <v>0</v>
      </c>
      <c r="F500" s="190">
        <f t="shared" si="254"/>
        <v>0</v>
      </c>
      <c r="G500" s="190">
        <f>SUM(G501:G508)</f>
        <v>0</v>
      </c>
      <c r="H500" s="190">
        <f t="shared" si="255"/>
        <v>0</v>
      </c>
      <c r="I500" s="190">
        <f>SUM(I501:I508)</f>
        <v>0</v>
      </c>
      <c r="J500" s="190">
        <f t="shared" si="256"/>
        <v>0</v>
      </c>
      <c r="K500" s="190">
        <f t="shared" ref="K500:AP500" si="265">SUM(K501:K508)</f>
        <v>0</v>
      </c>
      <c r="L500" s="190">
        <f t="shared" si="265"/>
        <v>0</v>
      </c>
      <c r="M500" s="190">
        <f t="shared" si="265"/>
        <v>0</v>
      </c>
      <c r="N500" s="190">
        <f t="shared" si="265"/>
        <v>0</v>
      </c>
      <c r="O500" s="190">
        <f t="shared" si="265"/>
        <v>0</v>
      </c>
      <c r="P500" s="190">
        <f>SUM(P501:P508)</f>
        <v>0</v>
      </c>
      <c r="Q500" s="190">
        <f>SUM(Q501:Q508)</f>
        <v>0</v>
      </c>
      <c r="R500" s="190">
        <f t="shared" si="265"/>
        <v>0</v>
      </c>
      <c r="S500" s="190">
        <f t="shared" si="265"/>
        <v>0</v>
      </c>
      <c r="T500" s="190">
        <f>SUM(T501:T508)</f>
        <v>0</v>
      </c>
      <c r="U500" s="190">
        <f t="shared" si="265"/>
        <v>0</v>
      </c>
      <c r="V500" s="190">
        <f t="shared" si="265"/>
        <v>0</v>
      </c>
      <c r="W500" s="190">
        <f>SUM(W501:W508)</f>
        <v>0</v>
      </c>
      <c r="X500" s="190">
        <f t="shared" si="265"/>
        <v>0</v>
      </c>
      <c r="Y500" s="190">
        <f>SUM(Y501:Y508)</f>
        <v>0</v>
      </c>
      <c r="Z500" s="190">
        <f>SUM(Z501:Z508)</f>
        <v>0</v>
      </c>
      <c r="AA500" s="190">
        <f t="shared" si="265"/>
        <v>0</v>
      </c>
      <c r="AB500" s="190">
        <f t="shared" si="265"/>
        <v>0</v>
      </c>
      <c r="AC500" s="190">
        <f t="shared" si="265"/>
        <v>0</v>
      </c>
      <c r="AD500" s="190">
        <f t="shared" si="265"/>
        <v>0</v>
      </c>
      <c r="AE500" s="190">
        <f t="shared" si="257"/>
        <v>0</v>
      </c>
      <c r="AF500" s="190">
        <f t="shared" si="265"/>
        <v>0</v>
      </c>
      <c r="AG500" s="190">
        <f t="shared" si="265"/>
        <v>0</v>
      </c>
      <c r="AH500" s="190">
        <f t="shared" si="265"/>
        <v>0</v>
      </c>
      <c r="AI500" s="190">
        <f t="shared" si="258"/>
        <v>0</v>
      </c>
      <c r="AJ500" s="190">
        <f t="shared" si="265"/>
        <v>0</v>
      </c>
      <c r="AK500" s="190">
        <f t="shared" si="265"/>
        <v>0</v>
      </c>
      <c r="AL500" s="190">
        <f t="shared" si="265"/>
        <v>0</v>
      </c>
      <c r="AM500" s="190">
        <f t="shared" si="259"/>
        <v>0</v>
      </c>
      <c r="AN500" s="190">
        <f t="shared" si="265"/>
        <v>0</v>
      </c>
      <c r="AO500" s="190">
        <f t="shared" si="265"/>
        <v>0</v>
      </c>
      <c r="AP500" s="190">
        <f t="shared" si="265"/>
        <v>0</v>
      </c>
      <c r="AQ500" s="190">
        <f t="shared" si="260"/>
        <v>0</v>
      </c>
      <c r="AR500" s="190">
        <f t="shared" si="261"/>
        <v>0</v>
      </c>
    </row>
    <row r="501" spans="2:44" x14ac:dyDescent="0.25">
      <c r="B501" s="179" t="s">
        <v>368</v>
      </c>
      <c r="C501" s="180" t="s">
        <v>234</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254"/>
        <v>0</v>
      </c>
      <c r="G501" s="181"/>
      <c r="H501" s="181">
        <f t="shared" si="255"/>
        <v>0</v>
      </c>
      <c r="I501" s="181"/>
      <c r="J501" s="181">
        <f t="shared" si="256"/>
        <v>0</v>
      </c>
      <c r="K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1">
        <f t="shared" si="257"/>
        <v>0</v>
      </c>
      <c r="AF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1">
        <f t="shared" si="258"/>
        <v>0</v>
      </c>
      <c r="AJ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1">
        <f t="shared" si="259"/>
        <v>0</v>
      </c>
      <c r="AN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1">
        <f t="shared" si="260"/>
        <v>0</v>
      </c>
      <c r="AR501" s="181">
        <f t="shared" si="261"/>
        <v>0</v>
      </c>
    </row>
    <row r="502" spans="2:44" x14ac:dyDescent="0.25">
      <c r="B502" s="179" t="s">
        <v>1228</v>
      </c>
      <c r="C502" s="180" t="s">
        <v>1229</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254"/>
        <v>0</v>
      </c>
      <c r="G502" s="181"/>
      <c r="H502" s="181">
        <f t="shared" si="255"/>
        <v>0</v>
      </c>
      <c r="I502" s="181"/>
      <c r="J502" s="181">
        <f t="shared" si="256"/>
        <v>0</v>
      </c>
      <c r="K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1">
        <f t="shared" si="257"/>
        <v>0</v>
      </c>
      <c r="AF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1">
        <f t="shared" si="258"/>
        <v>0</v>
      </c>
      <c r="AJ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1">
        <f t="shared" si="259"/>
        <v>0</v>
      </c>
      <c r="AN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1">
        <f t="shared" si="260"/>
        <v>0</v>
      </c>
      <c r="AR502" s="181">
        <f t="shared" si="261"/>
        <v>0</v>
      </c>
    </row>
    <row r="503" spans="2:44" x14ac:dyDescent="0.25">
      <c r="B503" s="179" t="s">
        <v>1230</v>
      </c>
      <c r="C503" s="180" t="s">
        <v>1231</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si="254"/>
        <v>0</v>
      </c>
      <c r="G503" s="181"/>
      <c r="H503" s="181">
        <f t="shared" si="255"/>
        <v>0</v>
      </c>
      <c r="I503" s="181"/>
      <c r="J503" s="181">
        <f t="shared" si="256"/>
        <v>0</v>
      </c>
      <c r="K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1">
        <f t="shared" si="257"/>
        <v>0</v>
      </c>
      <c r="AF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1">
        <f t="shared" si="258"/>
        <v>0</v>
      </c>
      <c r="AJ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1">
        <f t="shared" si="259"/>
        <v>0</v>
      </c>
      <c r="AN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1">
        <f t="shared" si="260"/>
        <v>0</v>
      </c>
      <c r="AR503" s="181">
        <f t="shared" si="261"/>
        <v>0</v>
      </c>
    </row>
    <row r="504" spans="2:44" x14ac:dyDescent="0.25">
      <c r="B504" s="179" t="s">
        <v>369</v>
      </c>
      <c r="C504" s="180" t="s">
        <v>235</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254"/>
        <v>0</v>
      </c>
      <c r="G504" s="181"/>
      <c r="H504" s="181">
        <f t="shared" si="255"/>
        <v>0</v>
      </c>
      <c r="I504" s="181"/>
      <c r="J504" s="181">
        <f t="shared" si="256"/>
        <v>0</v>
      </c>
      <c r="K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1">
        <f t="shared" si="257"/>
        <v>0</v>
      </c>
      <c r="AF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1">
        <f t="shared" si="258"/>
        <v>0</v>
      </c>
      <c r="AJ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1">
        <f t="shared" si="259"/>
        <v>0</v>
      </c>
      <c r="AN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1">
        <f t="shared" si="260"/>
        <v>0</v>
      </c>
      <c r="AR504" s="181">
        <f t="shared" si="261"/>
        <v>0</v>
      </c>
    </row>
    <row r="505" spans="2:44" x14ac:dyDescent="0.25">
      <c r="B505" s="179" t="s">
        <v>1232</v>
      </c>
      <c r="C505" s="180" t="s">
        <v>1233</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si="254"/>
        <v>0</v>
      </c>
      <c r="G505" s="181"/>
      <c r="H505" s="181">
        <f t="shared" si="255"/>
        <v>0</v>
      </c>
      <c r="I505" s="181"/>
      <c r="J505" s="181">
        <f t="shared" si="256"/>
        <v>0</v>
      </c>
      <c r="K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1">
        <f t="shared" si="257"/>
        <v>0</v>
      </c>
      <c r="AF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1">
        <f t="shared" si="258"/>
        <v>0</v>
      </c>
      <c r="AJ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1">
        <f t="shared" si="259"/>
        <v>0</v>
      </c>
      <c r="AN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1">
        <f t="shared" si="260"/>
        <v>0</v>
      </c>
      <c r="AR505" s="181">
        <f t="shared" si="261"/>
        <v>0</v>
      </c>
    </row>
    <row r="506" spans="2:44" x14ac:dyDescent="0.25">
      <c r="B506" s="179" t="s">
        <v>1234</v>
      </c>
      <c r="C506" s="180" t="s">
        <v>1235</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254"/>
        <v>0</v>
      </c>
      <c r="G506" s="181"/>
      <c r="H506" s="181">
        <f t="shared" si="255"/>
        <v>0</v>
      </c>
      <c r="I506" s="181"/>
      <c r="J506" s="181">
        <f t="shared" si="256"/>
        <v>0</v>
      </c>
      <c r="K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1">
        <f t="shared" si="257"/>
        <v>0</v>
      </c>
      <c r="AF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1">
        <f t="shared" si="258"/>
        <v>0</v>
      </c>
      <c r="AJ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1">
        <f t="shared" si="259"/>
        <v>0</v>
      </c>
      <c r="AN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1">
        <f t="shared" si="260"/>
        <v>0</v>
      </c>
      <c r="AR506" s="181">
        <f t="shared" si="261"/>
        <v>0</v>
      </c>
    </row>
    <row r="507" spans="2:44" x14ac:dyDescent="0.25">
      <c r="B507" s="179" t="s">
        <v>1236</v>
      </c>
      <c r="C507" s="180" t="s">
        <v>1237</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si="254"/>
        <v>0</v>
      </c>
      <c r="G507" s="181"/>
      <c r="H507" s="181">
        <f t="shared" si="255"/>
        <v>0</v>
      </c>
      <c r="I507" s="181"/>
      <c r="J507" s="181">
        <f t="shared" si="256"/>
        <v>0</v>
      </c>
      <c r="K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1">
        <f t="shared" si="257"/>
        <v>0</v>
      </c>
      <c r="AF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1">
        <f t="shared" si="258"/>
        <v>0</v>
      </c>
      <c r="AJ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1">
        <f t="shared" si="259"/>
        <v>0</v>
      </c>
      <c r="AN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1">
        <f t="shared" si="260"/>
        <v>0</v>
      </c>
      <c r="AR507" s="181">
        <f t="shared" si="261"/>
        <v>0</v>
      </c>
    </row>
    <row r="508" spans="2:44" x14ac:dyDescent="0.25">
      <c r="B508" s="179" t="s">
        <v>1238</v>
      </c>
      <c r="C508" s="180" t="s">
        <v>1239</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254"/>
        <v>0</v>
      </c>
      <c r="G508" s="181"/>
      <c r="H508" s="181">
        <f t="shared" si="255"/>
        <v>0</v>
      </c>
      <c r="I508" s="181"/>
      <c r="J508" s="181">
        <f t="shared" si="256"/>
        <v>0</v>
      </c>
      <c r="K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1">
        <f t="shared" si="257"/>
        <v>0</v>
      </c>
      <c r="AF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1">
        <f t="shared" si="258"/>
        <v>0</v>
      </c>
      <c r="AJ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1">
        <f t="shared" si="259"/>
        <v>0</v>
      </c>
      <c r="AN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1">
        <f t="shared" si="260"/>
        <v>0</v>
      </c>
      <c r="AR508" s="181">
        <f t="shared" si="261"/>
        <v>0</v>
      </c>
    </row>
    <row r="509" spans="2:44" x14ac:dyDescent="0.25">
      <c r="B509" s="188" t="s">
        <v>370</v>
      </c>
      <c r="C509" s="189" t="s">
        <v>236</v>
      </c>
      <c r="D509" s="190">
        <f>SUM(D510:D525)</f>
        <v>0</v>
      </c>
      <c r="E509" s="190">
        <f>SUM(E510:E525)</f>
        <v>0</v>
      </c>
      <c r="F509" s="190">
        <f>D509+E509</f>
        <v>0</v>
      </c>
      <c r="G509" s="190">
        <f>SUM(G510:G525)</f>
        <v>0</v>
      </c>
      <c r="H509" s="190">
        <f>F509-G509</f>
        <v>0</v>
      </c>
      <c r="I509" s="190">
        <f>SUM(I510:I525)</f>
        <v>0</v>
      </c>
      <c r="J509" s="190">
        <f>F509-I509</f>
        <v>0</v>
      </c>
      <c r="K509" s="190">
        <f t="shared" ref="K509:AD509" si="266">SUM(K510:K525)</f>
        <v>0</v>
      </c>
      <c r="L509" s="190">
        <f t="shared" si="266"/>
        <v>0</v>
      </c>
      <c r="M509" s="190">
        <f t="shared" si="266"/>
        <v>0</v>
      </c>
      <c r="N509" s="190">
        <f t="shared" si="266"/>
        <v>0</v>
      </c>
      <c r="O509" s="190">
        <f t="shared" si="266"/>
        <v>0</v>
      </c>
      <c r="P509" s="190">
        <f>SUM(P510:P525)</f>
        <v>0</v>
      </c>
      <c r="Q509" s="190">
        <f>SUM(Q510:Q525)</f>
        <v>0</v>
      </c>
      <c r="R509" s="190">
        <f t="shared" si="266"/>
        <v>0</v>
      </c>
      <c r="S509" s="190">
        <f t="shared" si="266"/>
        <v>0</v>
      </c>
      <c r="T509" s="190">
        <f>SUM(T510:T525)</f>
        <v>0</v>
      </c>
      <c r="U509" s="190">
        <f t="shared" si="266"/>
        <v>0</v>
      </c>
      <c r="V509" s="190">
        <f t="shared" si="266"/>
        <v>0</v>
      </c>
      <c r="W509" s="190">
        <f>SUM(W510:W525)</f>
        <v>0</v>
      </c>
      <c r="X509" s="190">
        <f t="shared" si="266"/>
        <v>0</v>
      </c>
      <c r="Y509" s="190">
        <f>SUM(Y510:Y525)</f>
        <v>0</v>
      </c>
      <c r="Z509" s="190">
        <f>SUM(Z510:Z525)</f>
        <v>0</v>
      </c>
      <c r="AA509" s="190">
        <f t="shared" si="266"/>
        <v>0</v>
      </c>
      <c r="AB509" s="190">
        <f t="shared" si="266"/>
        <v>0</v>
      </c>
      <c r="AC509" s="190">
        <f t="shared" si="266"/>
        <v>0</v>
      </c>
      <c r="AD509" s="190">
        <f t="shared" si="266"/>
        <v>0</v>
      </c>
      <c r="AE509" s="190">
        <f>AB509+AC509+AD509</f>
        <v>0</v>
      </c>
      <c r="AF509" s="190">
        <f>SUM(AF510:AF525)</f>
        <v>0</v>
      </c>
      <c r="AG509" s="190">
        <f>SUM(AG510:AG525)</f>
        <v>0</v>
      </c>
      <c r="AH509" s="190">
        <f>SUM(AH510:AH525)</f>
        <v>0</v>
      </c>
      <c r="AI509" s="190">
        <f>AF509+AG509+AH509</f>
        <v>0</v>
      </c>
      <c r="AJ509" s="190">
        <f>SUM(AJ510:AJ525)</f>
        <v>0</v>
      </c>
      <c r="AK509" s="190">
        <f>SUM(AK510:AK525)</f>
        <v>0</v>
      </c>
      <c r="AL509" s="190">
        <f>SUM(AL510:AL525)</f>
        <v>0</v>
      </c>
      <c r="AM509" s="190">
        <f>AJ509+AK509+AL509</f>
        <v>0</v>
      </c>
      <c r="AN509" s="190">
        <f>SUM(AN510:AN525)</f>
        <v>0</v>
      </c>
      <c r="AO509" s="190">
        <f>SUM(AO510:AO525)</f>
        <v>0</v>
      </c>
      <c r="AP509" s="190">
        <f>SUM(AP510:AP525)</f>
        <v>0</v>
      </c>
      <c r="AQ509" s="190">
        <f>AN509+AO509+AP509</f>
        <v>0</v>
      </c>
      <c r="AR509" s="190">
        <f>AE509+AI509+AM509+AQ509</f>
        <v>0</v>
      </c>
    </row>
    <row r="510" spans="2:44" x14ac:dyDescent="0.25">
      <c r="B510" s="179" t="s">
        <v>371</v>
      </c>
      <c r="C510" s="180" t="s">
        <v>237</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D510+E510</f>
        <v>0</v>
      </c>
      <c r="G510" s="181"/>
      <c r="H510" s="181">
        <f>F510-G510</f>
        <v>0</v>
      </c>
      <c r="I510" s="181"/>
      <c r="J510" s="181">
        <f>F510-I510</f>
        <v>0</v>
      </c>
      <c r="K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1">
        <f>AB510+AC510+AD510</f>
        <v>0</v>
      </c>
      <c r="AF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1">
        <f>AF510+AG510+AH510</f>
        <v>0</v>
      </c>
      <c r="AJ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1">
        <f>AJ510+AK510+AL510</f>
        <v>0</v>
      </c>
      <c r="AN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1">
        <f>AN510+AO510+AP510</f>
        <v>0</v>
      </c>
      <c r="AR510" s="181">
        <f>AE510+AI510+AM510+AQ510</f>
        <v>0</v>
      </c>
    </row>
    <row r="511" spans="2:44" x14ac:dyDescent="0.25">
      <c r="B511" s="179" t="s">
        <v>1240</v>
      </c>
      <c r="C511" s="180" t="s">
        <v>1241</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267">D511+E511</f>
        <v>0</v>
      </c>
      <c r="G511" s="181"/>
      <c r="H511" s="181">
        <f t="shared" ref="H511:H518" si="268">F511-G511</f>
        <v>0</v>
      </c>
      <c r="I511" s="181"/>
      <c r="J511" s="181">
        <f t="shared" ref="J511:J518" si="269">F511-I511</f>
        <v>0</v>
      </c>
      <c r="K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1">
        <f t="shared" ref="AE511:AE518" si="270">AB511+AC511+AD511</f>
        <v>0</v>
      </c>
      <c r="AF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1">
        <f t="shared" ref="AI511:AI518" si="271">AF511+AG511+AH511</f>
        <v>0</v>
      </c>
      <c r="AJ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1">
        <f t="shared" ref="AM511:AM518" si="272">AJ511+AK511+AL511</f>
        <v>0</v>
      </c>
      <c r="AN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1">
        <f t="shared" ref="AQ511:AQ518" si="273">AN511+AO511+AP511</f>
        <v>0</v>
      </c>
      <c r="AR511" s="181">
        <f t="shared" ref="AR511:AR518" si="274">AE511+AI511+AM511+AQ511</f>
        <v>0</v>
      </c>
    </row>
    <row r="512" spans="2:44" x14ac:dyDescent="0.25">
      <c r="B512" s="179" t="s">
        <v>1242</v>
      </c>
      <c r="C512" s="180" t="s">
        <v>1243</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267"/>
        <v>0</v>
      </c>
      <c r="G512" s="181"/>
      <c r="H512" s="181">
        <f t="shared" si="268"/>
        <v>0</v>
      </c>
      <c r="I512" s="181"/>
      <c r="J512" s="181">
        <f t="shared" si="269"/>
        <v>0</v>
      </c>
      <c r="K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1">
        <f t="shared" si="270"/>
        <v>0</v>
      </c>
      <c r="AF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1">
        <f t="shared" si="271"/>
        <v>0</v>
      </c>
      <c r="AJ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1">
        <f t="shared" si="272"/>
        <v>0</v>
      </c>
      <c r="AN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1">
        <f t="shared" si="273"/>
        <v>0</v>
      </c>
      <c r="AR512" s="181">
        <f t="shared" si="274"/>
        <v>0</v>
      </c>
    </row>
    <row r="513" spans="2:44" x14ac:dyDescent="0.25">
      <c r="B513" s="179" t="s">
        <v>1244</v>
      </c>
      <c r="C513" s="180" t="s">
        <v>1245</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267"/>
        <v>0</v>
      </c>
      <c r="G513" s="181"/>
      <c r="H513" s="181">
        <f t="shared" si="268"/>
        <v>0</v>
      </c>
      <c r="I513" s="181"/>
      <c r="J513" s="181">
        <f t="shared" si="269"/>
        <v>0</v>
      </c>
      <c r="K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1">
        <f t="shared" si="270"/>
        <v>0</v>
      </c>
      <c r="AF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1">
        <f t="shared" si="271"/>
        <v>0</v>
      </c>
      <c r="AJ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1">
        <f t="shared" si="272"/>
        <v>0</v>
      </c>
      <c r="AN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1">
        <f t="shared" si="273"/>
        <v>0</v>
      </c>
      <c r="AR513" s="181">
        <f t="shared" si="274"/>
        <v>0</v>
      </c>
    </row>
    <row r="514" spans="2:44" x14ac:dyDescent="0.25">
      <c r="B514" s="179" t="s">
        <v>1246</v>
      </c>
      <c r="C514" s="180" t="s">
        <v>1247</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267"/>
        <v>0</v>
      </c>
      <c r="G514" s="181"/>
      <c r="H514" s="181">
        <f t="shared" si="268"/>
        <v>0</v>
      </c>
      <c r="I514" s="181"/>
      <c r="J514" s="181">
        <f t="shared" si="269"/>
        <v>0</v>
      </c>
      <c r="K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1">
        <f t="shared" si="270"/>
        <v>0</v>
      </c>
      <c r="AF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1">
        <f t="shared" si="271"/>
        <v>0</v>
      </c>
      <c r="AJ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1">
        <f t="shared" si="272"/>
        <v>0</v>
      </c>
      <c r="AN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1">
        <f t="shared" si="273"/>
        <v>0</v>
      </c>
      <c r="AR514" s="181">
        <f t="shared" si="274"/>
        <v>0</v>
      </c>
    </row>
    <row r="515" spans="2:44" x14ac:dyDescent="0.25">
      <c r="B515" s="179" t="s">
        <v>1248</v>
      </c>
      <c r="C515" s="180" t="s">
        <v>1249</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267"/>
        <v>0</v>
      </c>
      <c r="G515" s="181"/>
      <c r="H515" s="181">
        <f t="shared" si="268"/>
        <v>0</v>
      </c>
      <c r="I515" s="181"/>
      <c r="J515" s="181">
        <f t="shared" si="269"/>
        <v>0</v>
      </c>
      <c r="K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1">
        <f t="shared" si="270"/>
        <v>0</v>
      </c>
      <c r="AF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1">
        <f t="shared" si="271"/>
        <v>0</v>
      </c>
      <c r="AJ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1">
        <f t="shared" si="272"/>
        <v>0</v>
      </c>
      <c r="AN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1">
        <f t="shared" si="273"/>
        <v>0</v>
      </c>
      <c r="AR515" s="181">
        <f t="shared" si="274"/>
        <v>0</v>
      </c>
    </row>
    <row r="516" spans="2:44" x14ac:dyDescent="0.25">
      <c r="B516" s="179" t="s">
        <v>1250</v>
      </c>
      <c r="C516" s="180" t="s">
        <v>1251</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267"/>
        <v>0</v>
      </c>
      <c r="G516" s="181"/>
      <c r="H516" s="181">
        <f t="shared" si="268"/>
        <v>0</v>
      </c>
      <c r="I516" s="181"/>
      <c r="J516" s="181">
        <f t="shared" si="269"/>
        <v>0</v>
      </c>
      <c r="K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1">
        <f t="shared" si="270"/>
        <v>0</v>
      </c>
      <c r="AF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1">
        <f t="shared" si="271"/>
        <v>0</v>
      </c>
      <c r="AJ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1">
        <f t="shared" si="272"/>
        <v>0</v>
      </c>
      <c r="AN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1">
        <f t="shared" si="273"/>
        <v>0</v>
      </c>
      <c r="AR516" s="181">
        <f t="shared" si="274"/>
        <v>0</v>
      </c>
    </row>
    <row r="517" spans="2:44" x14ac:dyDescent="0.25">
      <c r="B517" s="179" t="s">
        <v>1252</v>
      </c>
      <c r="C517" s="180" t="s">
        <v>1253</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267"/>
        <v>0</v>
      </c>
      <c r="G517" s="181"/>
      <c r="H517" s="181">
        <f t="shared" si="268"/>
        <v>0</v>
      </c>
      <c r="I517" s="181"/>
      <c r="J517" s="181">
        <f t="shared" si="269"/>
        <v>0</v>
      </c>
      <c r="K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1">
        <f t="shared" si="270"/>
        <v>0</v>
      </c>
      <c r="AF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1">
        <f t="shared" si="271"/>
        <v>0</v>
      </c>
      <c r="AJ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1">
        <f t="shared" si="272"/>
        <v>0</v>
      </c>
      <c r="AN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1">
        <f t="shared" si="273"/>
        <v>0</v>
      </c>
      <c r="AR517" s="181">
        <f t="shared" si="274"/>
        <v>0</v>
      </c>
    </row>
    <row r="518" spans="2:44" x14ac:dyDescent="0.25">
      <c r="B518" s="179" t="s">
        <v>1254</v>
      </c>
      <c r="C518" s="180" t="s">
        <v>1255</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267"/>
        <v>0</v>
      </c>
      <c r="G518" s="181"/>
      <c r="H518" s="181">
        <f t="shared" si="268"/>
        <v>0</v>
      </c>
      <c r="I518" s="181"/>
      <c r="J518" s="181">
        <f t="shared" si="269"/>
        <v>0</v>
      </c>
      <c r="K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1">
        <f t="shared" si="270"/>
        <v>0</v>
      </c>
      <c r="AF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1">
        <f t="shared" si="271"/>
        <v>0</v>
      </c>
      <c r="AJ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1">
        <f t="shared" si="272"/>
        <v>0</v>
      </c>
      <c r="AN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1">
        <f t="shared" si="273"/>
        <v>0</v>
      </c>
      <c r="AR518" s="181">
        <f t="shared" si="274"/>
        <v>0</v>
      </c>
    </row>
    <row r="519" spans="2:44" x14ac:dyDescent="0.25">
      <c r="B519" s="179" t="s">
        <v>1256</v>
      </c>
      <c r="C519" s="180" t="s">
        <v>1257</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ref="F519:F542" si="275">D519+E519</f>
        <v>0</v>
      </c>
      <c r="G519" s="181"/>
      <c r="H519" s="181">
        <f t="shared" ref="H519:H540" si="276">F519-G519</f>
        <v>0</v>
      </c>
      <c r="I519" s="181"/>
      <c r="J519" s="181">
        <f t="shared" ref="J519:J540" si="277">F519-I519</f>
        <v>0</v>
      </c>
      <c r="K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1">
        <f t="shared" ref="AE519:AE542" si="278">AB519+AC519+AD519</f>
        <v>0</v>
      </c>
      <c r="AF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1">
        <f t="shared" ref="AI519:AI542" si="279">AF519+AG519+AH519</f>
        <v>0</v>
      </c>
      <c r="AJ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1">
        <f t="shared" ref="AM519:AM542" si="280">AJ519+AK519+AL519</f>
        <v>0</v>
      </c>
      <c r="AN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1">
        <f t="shared" ref="AQ519:AQ542" si="281">AN519+AO519+AP519</f>
        <v>0</v>
      </c>
      <c r="AR519" s="181">
        <f t="shared" ref="AR519:AR542" si="282">AE519+AI519+AM519+AQ519</f>
        <v>0</v>
      </c>
    </row>
    <row r="520" spans="2:44" x14ac:dyDescent="0.25">
      <c r="B520" s="179" t="s">
        <v>1258</v>
      </c>
      <c r="C520" s="180" t="s">
        <v>1259</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275"/>
        <v>0</v>
      </c>
      <c r="G520" s="181"/>
      <c r="H520" s="181">
        <f t="shared" si="276"/>
        <v>0</v>
      </c>
      <c r="I520" s="181"/>
      <c r="J520" s="181">
        <f t="shared" si="277"/>
        <v>0</v>
      </c>
      <c r="K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1">
        <f t="shared" si="278"/>
        <v>0</v>
      </c>
      <c r="AF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1">
        <f t="shared" si="279"/>
        <v>0</v>
      </c>
      <c r="AJ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1">
        <f t="shared" si="280"/>
        <v>0</v>
      </c>
      <c r="AN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1">
        <f t="shared" si="281"/>
        <v>0</v>
      </c>
      <c r="AR520" s="181">
        <f t="shared" si="282"/>
        <v>0</v>
      </c>
    </row>
    <row r="521" spans="2:44" x14ac:dyDescent="0.25">
      <c r="B521" s="179" t="s">
        <v>1260</v>
      </c>
      <c r="C521" s="180" t="s">
        <v>1261</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si="275"/>
        <v>0</v>
      </c>
      <c r="G521" s="181"/>
      <c r="H521" s="181">
        <f t="shared" si="276"/>
        <v>0</v>
      </c>
      <c r="I521" s="181"/>
      <c r="J521" s="181">
        <f t="shared" si="277"/>
        <v>0</v>
      </c>
      <c r="K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1">
        <f t="shared" si="278"/>
        <v>0</v>
      </c>
      <c r="AF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1">
        <f t="shared" si="279"/>
        <v>0</v>
      </c>
      <c r="AJ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1">
        <f t="shared" si="280"/>
        <v>0</v>
      </c>
      <c r="AN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1">
        <f t="shared" si="281"/>
        <v>0</v>
      </c>
      <c r="AR521" s="181">
        <f t="shared" si="282"/>
        <v>0</v>
      </c>
    </row>
    <row r="522" spans="2:44" x14ac:dyDescent="0.25">
      <c r="B522" s="179" t="s">
        <v>1262</v>
      </c>
      <c r="C522" s="180" t="s">
        <v>1263</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275"/>
        <v>0</v>
      </c>
      <c r="G522" s="181"/>
      <c r="H522" s="181">
        <f t="shared" si="276"/>
        <v>0</v>
      </c>
      <c r="I522" s="181"/>
      <c r="J522" s="181">
        <f t="shared" si="277"/>
        <v>0</v>
      </c>
      <c r="K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1">
        <f t="shared" si="278"/>
        <v>0</v>
      </c>
      <c r="AF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1">
        <f t="shared" si="279"/>
        <v>0</v>
      </c>
      <c r="AJ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1">
        <f t="shared" si="280"/>
        <v>0</v>
      </c>
      <c r="AN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1">
        <f t="shared" si="281"/>
        <v>0</v>
      </c>
      <c r="AR522" s="181">
        <f t="shared" si="282"/>
        <v>0</v>
      </c>
    </row>
    <row r="523" spans="2:44" x14ac:dyDescent="0.25">
      <c r="B523" s="179" t="s">
        <v>1264</v>
      </c>
      <c r="C523" s="180" t="s">
        <v>1265</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si="275"/>
        <v>0</v>
      </c>
      <c r="G523" s="181"/>
      <c r="H523" s="181">
        <f t="shared" si="276"/>
        <v>0</v>
      </c>
      <c r="I523" s="181"/>
      <c r="J523" s="181">
        <f t="shared" si="277"/>
        <v>0</v>
      </c>
      <c r="K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1">
        <f t="shared" si="278"/>
        <v>0</v>
      </c>
      <c r="AF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1">
        <f t="shared" si="279"/>
        <v>0</v>
      </c>
      <c r="AJ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1">
        <f t="shared" si="280"/>
        <v>0</v>
      </c>
      <c r="AN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1">
        <f t="shared" si="281"/>
        <v>0</v>
      </c>
      <c r="AR523" s="181">
        <f t="shared" si="282"/>
        <v>0</v>
      </c>
    </row>
    <row r="524" spans="2:44" x14ac:dyDescent="0.25">
      <c r="B524" s="179" t="s">
        <v>1266</v>
      </c>
      <c r="C524" s="180" t="s">
        <v>1267</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275"/>
        <v>0</v>
      </c>
      <c r="G524" s="181"/>
      <c r="H524" s="181">
        <f t="shared" si="276"/>
        <v>0</v>
      </c>
      <c r="I524" s="181"/>
      <c r="J524" s="181">
        <f t="shared" si="277"/>
        <v>0</v>
      </c>
      <c r="K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1">
        <f t="shared" si="278"/>
        <v>0</v>
      </c>
      <c r="AF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1">
        <f t="shared" si="279"/>
        <v>0</v>
      </c>
      <c r="AJ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1">
        <f t="shared" si="280"/>
        <v>0</v>
      </c>
      <c r="AN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1">
        <f t="shared" si="281"/>
        <v>0</v>
      </c>
      <c r="AR524" s="181">
        <f t="shared" si="282"/>
        <v>0</v>
      </c>
    </row>
    <row r="525" spans="2:44" x14ac:dyDescent="0.25">
      <c r="B525" s="179" t="s">
        <v>1268</v>
      </c>
      <c r="C525" s="180" t="s">
        <v>1269</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275"/>
        <v>0</v>
      </c>
      <c r="G525" s="181"/>
      <c r="H525" s="181">
        <f t="shared" si="276"/>
        <v>0</v>
      </c>
      <c r="I525" s="181"/>
      <c r="J525" s="181">
        <f t="shared" si="277"/>
        <v>0</v>
      </c>
      <c r="K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1">
        <f t="shared" si="278"/>
        <v>0</v>
      </c>
      <c r="AF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1">
        <f t="shared" si="279"/>
        <v>0</v>
      </c>
      <c r="AJ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1">
        <f t="shared" si="280"/>
        <v>0</v>
      </c>
      <c r="AN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1">
        <f t="shared" si="281"/>
        <v>0</v>
      </c>
      <c r="AR525" s="181">
        <f t="shared" si="282"/>
        <v>0</v>
      </c>
    </row>
    <row r="526" spans="2:44" x14ac:dyDescent="0.25">
      <c r="B526" s="176" t="s">
        <v>372</v>
      </c>
      <c r="C526" s="177" t="s">
        <v>238</v>
      </c>
      <c r="D526" s="178">
        <f>D527+D541</f>
        <v>0</v>
      </c>
      <c r="E526" s="178">
        <f>E527+E541</f>
        <v>0</v>
      </c>
      <c r="F526" s="178">
        <f t="shared" si="275"/>
        <v>0</v>
      </c>
      <c r="G526" s="178">
        <f>G527+G541</f>
        <v>0</v>
      </c>
      <c r="H526" s="178">
        <f t="shared" si="276"/>
        <v>0</v>
      </c>
      <c r="I526" s="178">
        <f>I527+I541</f>
        <v>0</v>
      </c>
      <c r="J526" s="178">
        <f t="shared" si="277"/>
        <v>0</v>
      </c>
      <c r="K526" s="178">
        <f t="shared" ref="K526:AP526" si="283">K527+K541</f>
        <v>0</v>
      </c>
      <c r="L526" s="178">
        <f t="shared" si="283"/>
        <v>0</v>
      </c>
      <c r="M526" s="178">
        <f t="shared" si="283"/>
        <v>0</v>
      </c>
      <c r="N526" s="178">
        <f t="shared" si="283"/>
        <v>0</v>
      </c>
      <c r="O526" s="178">
        <f t="shared" si="283"/>
        <v>0</v>
      </c>
      <c r="P526" s="178">
        <f>P527+P541</f>
        <v>0</v>
      </c>
      <c r="Q526" s="178">
        <f>Q527+Q541</f>
        <v>0</v>
      </c>
      <c r="R526" s="178">
        <f t="shared" si="283"/>
        <v>0</v>
      </c>
      <c r="S526" s="178">
        <f t="shared" si="283"/>
        <v>0</v>
      </c>
      <c r="T526" s="178">
        <f>T527+T541</f>
        <v>0</v>
      </c>
      <c r="U526" s="178">
        <f t="shared" si="283"/>
        <v>0</v>
      </c>
      <c r="V526" s="178">
        <f t="shared" si="283"/>
        <v>0</v>
      </c>
      <c r="W526" s="178">
        <f>W527+W541</f>
        <v>0</v>
      </c>
      <c r="X526" s="178">
        <f t="shared" si="283"/>
        <v>0</v>
      </c>
      <c r="Y526" s="178">
        <f>Y527+Y541</f>
        <v>0</v>
      </c>
      <c r="Z526" s="178">
        <f>Z527+Z541</f>
        <v>0</v>
      </c>
      <c r="AA526" s="178">
        <f t="shared" si="283"/>
        <v>0</v>
      </c>
      <c r="AB526" s="178">
        <f t="shared" si="283"/>
        <v>0</v>
      </c>
      <c r="AC526" s="178">
        <f t="shared" si="283"/>
        <v>0</v>
      </c>
      <c r="AD526" s="178">
        <f t="shared" si="283"/>
        <v>0</v>
      </c>
      <c r="AE526" s="178">
        <f t="shared" si="278"/>
        <v>0</v>
      </c>
      <c r="AF526" s="178">
        <f t="shared" si="283"/>
        <v>0</v>
      </c>
      <c r="AG526" s="178">
        <f t="shared" si="283"/>
        <v>0</v>
      </c>
      <c r="AH526" s="178">
        <f t="shared" si="283"/>
        <v>0</v>
      </c>
      <c r="AI526" s="178">
        <f t="shared" si="279"/>
        <v>0</v>
      </c>
      <c r="AJ526" s="178">
        <f t="shared" si="283"/>
        <v>0</v>
      </c>
      <c r="AK526" s="178">
        <f t="shared" si="283"/>
        <v>0</v>
      </c>
      <c r="AL526" s="178">
        <f t="shared" si="283"/>
        <v>0</v>
      </c>
      <c r="AM526" s="178">
        <f t="shared" si="280"/>
        <v>0</v>
      </c>
      <c r="AN526" s="178">
        <f t="shared" si="283"/>
        <v>0</v>
      </c>
      <c r="AO526" s="178">
        <f t="shared" si="283"/>
        <v>0</v>
      </c>
      <c r="AP526" s="178">
        <f t="shared" si="283"/>
        <v>0</v>
      </c>
      <c r="AQ526" s="178">
        <f t="shared" si="281"/>
        <v>0</v>
      </c>
      <c r="AR526" s="178">
        <f t="shared" si="282"/>
        <v>0</v>
      </c>
    </row>
    <row r="527" spans="2:44" x14ac:dyDescent="0.25">
      <c r="B527" s="188" t="s">
        <v>373</v>
      </c>
      <c r="C527" s="189" t="s">
        <v>239</v>
      </c>
      <c r="D527" s="190">
        <f>SUM(D528:D540)</f>
        <v>0</v>
      </c>
      <c r="E527" s="190">
        <f>SUM(E528:E540)</f>
        <v>0</v>
      </c>
      <c r="F527" s="190">
        <f t="shared" si="275"/>
        <v>0</v>
      </c>
      <c r="G527" s="190">
        <f>SUM(G528:G540)</f>
        <v>0</v>
      </c>
      <c r="H527" s="190">
        <f t="shared" si="276"/>
        <v>0</v>
      </c>
      <c r="I527" s="190">
        <f>SUM(I528:I540)</f>
        <v>0</v>
      </c>
      <c r="J527" s="190">
        <f t="shared" si="277"/>
        <v>0</v>
      </c>
      <c r="K527" s="190">
        <f t="shared" ref="K527:AP527" si="284">SUM(K528:K540)</f>
        <v>0</v>
      </c>
      <c r="L527" s="190">
        <f t="shared" si="284"/>
        <v>0</v>
      </c>
      <c r="M527" s="190">
        <f t="shared" si="284"/>
        <v>0</v>
      </c>
      <c r="N527" s="190">
        <f t="shared" si="284"/>
        <v>0</v>
      </c>
      <c r="O527" s="190">
        <f t="shared" si="284"/>
        <v>0</v>
      </c>
      <c r="P527" s="190">
        <f>SUM(P528:P540)</f>
        <v>0</v>
      </c>
      <c r="Q527" s="190">
        <f>SUM(Q528:Q540)</f>
        <v>0</v>
      </c>
      <c r="R527" s="190">
        <f t="shared" si="284"/>
        <v>0</v>
      </c>
      <c r="S527" s="190">
        <f t="shared" si="284"/>
        <v>0</v>
      </c>
      <c r="T527" s="190">
        <f>SUM(T528:T540)</f>
        <v>0</v>
      </c>
      <c r="U527" s="190">
        <f t="shared" si="284"/>
        <v>0</v>
      </c>
      <c r="V527" s="190">
        <f t="shared" si="284"/>
        <v>0</v>
      </c>
      <c r="W527" s="190">
        <f>SUM(W528:W540)</f>
        <v>0</v>
      </c>
      <c r="X527" s="190">
        <f t="shared" si="284"/>
        <v>0</v>
      </c>
      <c r="Y527" s="190">
        <f>SUM(Y528:Y540)</f>
        <v>0</v>
      </c>
      <c r="Z527" s="190">
        <f>SUM(Z528:Z540)</f>
        <v>0</v>
      </c>
      <c r="AA527" s="190">
        <f t="shared" si="284"/>
        <v>0</v>
      </c>
      <c r="AB527" s="190">
        <f t="shared" si="284"/>
        <v>0</v>
      </c>
      <c r="AC527" s="190">
        <f t="shared" si="284"/>
        <v>0</v>
      </c>
      <c r="AD527" s="190">
        <f t="shared" si="284"/>
        <v>0</v>
      </c>
      <c r="AE527" s="190">
        <f t="shared" si="278"/>
        <v>0</v>
      </c>
      <c r="AF527" s="190">
        <f t="shared" si="284"/>
        <v>0</v>
      </c>
      <c r="AG527" s="190">
        <f t="shared" si="284"/>
        <v>0</v>
      </c>
      <c r="AH527" s="190">
        <f t="shared" si="284"/>
        <v>0</v>
      </c>
      <c r="AI527" s="190">
        <f t="shared" si="279"/>
        <v>0</v>
      </c>
      <c r="AJ527" s="190">
        <f t="shared" si="284"/>
        <v>0</v>
      </c>
      <c r="AK527" s="190">
        <f t="shared" si="284"/>
        <v>0</v>
      </c>
      <c r="AL527" s="190">
        <f t="shared" si="284"/>
        <v>0</v>
      </c>
      <c r="AM527" s="190">
        <f t="shared" si="280"/>
        <v>0</v>
      </c>
      <c r="AN527" s="190">
        <f t="shared" si="284"/>
        <v>0</v>
      </c>
      <c r="AO527" s="190">
        <f t="shared" si="284"/>
        <v>0</v>
      </c>
      <c r="AP527" s="190">
        <f t="shared" si="284"/>
        <v>0</v>
      </c>
      <c r="AQ527" s="190">
        <f t="shared" si="281"/>
        <v>0</v>
      </c>
      <c r="AR527" s="190">
        <f t="shared" si="282"/>
        <v>0</v>
      </c>
    </row>
    <row r="528" spans="2:44" x14ac:dyDescent="0.25">
      <c r="B528" s="179" t="s">
        <v>374</v>
      </c>
      <c r="C528" s="180" t="s">
        <v>240</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si="275"/>
        <v>0</v>
      </c>
      <c r="G528" s="181"/>
      <c r="H528" s="181">
        <f t="shared" si="276"/>
        <v>0</v>
      </c>
      <c r="I528" s="181"/>
      <c r="J528" s="181">
        <f t="shared" si="277"/>
        <v>0</v>
      </c>
      <c r="K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1">
        <f t="shared" si="278"/>
        <v>0</v>
      </c>
      <c r="AF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1">
        <f t="shared" si="279"/>
        <v>0</v>
      </c>
      <c r="AJ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1">
        <f t="shared" si="280"/>
        <v>0</v>
      </c>
      <c r="AN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1">
        <f t="shared" si="281"/>
        <v>0</v>
      </c>
      <c r="AR528" s="181">
        <f t="shared" si="282"/>
        <v>0</v>
      </c>
    </row>
    <row r="529" spans="2:44" x14ac:dyDescent="0.25">
      <c r="B529" s="179" t="s">
        <v>1270</v>
      </c>
      <c r="C529" s="180" t="s">
        <v>1271</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si="275"/>
        <v>0</v>
      </c>
      <c r="G529" s="181"/>
      <c r="H529" s="181">
        <f t="shared" si="276"/>
        <v>0</v>
      </c>
      <c r="I529" s="181"/>
      <c r="J529" s="181">
        <f t="shared" si="277"/>
        <v>0</v>
      </c>
      <c r="K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1">
        <f t="shared" si="278"/>
        <v>0</v>
      </c>
      <c r="AF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1">
        <f t="shared" si="279"/>
        <v>0</v>
      </c>
      <c r="AJ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1">
        <f t="shared" si="280"/>
        <v>0</v>
      </c>
      <c r="AN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1">
        <f t="shared" si="281"/>
        <v>0</v>
      </c>
      <c r="AR529" s="181">
        <f t="shared" si="282"/>
        <v>0</v>
      </c>
    </row>
    <row r="530" spans="2:44" x14ac:dyDescent="0.25">
      <c r="B530" s="179" t="s">
        <v>1272</v>
      </c>
      <c r="C530" s="180" t="s">
        <v>1273</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275"/>
        <v>0</v>
      </c>
      <c r="G530" s="181"/>
      <c r="H530" s="181">
        <f t="shared" si="276"/>
        <v>0</v>
      </c>
      <c r="I530" s="181"/>
      <c r="J530" s="181">
        <f t="shared" si="277"/>
        <v>0</v>
      </c>
      <c r="K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1">
        <f t="shared" si="278"/>
        <v>0</v>
      </c>
      <c r="AF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1">
        <f t="shared" si="279"/>
        <v>0</v>
      </c>
      <c r="AJ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1">
        <f t="shared" si="280"/>
        <v>0</v>
      </c>
      <c r="AN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1">
        <f t="shared" si="281"/>
        <v>0</v>
      </c>
      <c r="AR530" s="181">
        <f t="shared" si="282"/>
        <v>0</v>
      </c>
    </row>
    <row r="531" spans="2:44" x14ac:dyDescent="0.25">
      <c r="B531" s="179" t="s">
        <v>1274</v>
      </c>
      <c r="C531" s="180" t="s">
        <v>1275</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275"/>
        <v>0</v>
      </c>
      <c r="G531" s="181"/>
      <c r="H531" s="181">
        <f t="shared" si="276"/>
        <v>0</v>
      </c>
      <c r="I531" s="181"/>
      <c r="J531" s="181">
        <f t="shared" si="277"/>
        <v>0</v>
      </c>
      <c r="K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1">
        <f t="shared" si="278"/>
        <v>0</v>
      </c>
      <c r="AF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1">
        <f t="shared" si="279"/>
        <v>0</v>
      </c>
      <c r="AJ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1">
        <f t="shared" si="280"/>
        <v>0</v>
      </c>
      <c r="AN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1">
        <f t="shared" si="281"/>
        <v>0</v>
      </c>
      <c r="AR531" s="181">
        <f t="shared" si="282"/>
        <v>0</v>
      </c>
    </row>
    <row r="532" spans="2:44" x14ac:dyDescent="0.25">
      <c r="B532" s="179" t="s">
        <v>1276</v>
      </c>
      <c r="C532" s="180" t="s">
        <v>1277</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275"/>
        <v>0</v>
      </c>
      <c r="G532" s="181"/>
      <c r="H532" s="181">
        <f t="shared" si="276"/>
        <v>0</v>
      </c>
      <c r="I532" s="181"/>
      <c r="J532" s="181">
        <f t="shared" si="277"/>
        <v>0</v>
      </c>
      <c r="K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1">
        <f t="shared" si="278"/>
        <v>0</v>
      </c>
      <c r="AF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1">
        <f t="shared" si="279"/>
        <v>0</v>
      </c>
      <c r="AJ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1">
        <f t="shared" si="280"/>
        <v>0</v>
      </c>
      <c r="AN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1">
        <f t="shared" si="281"/>
        <v>0</v>
      </c>
      <c r="AR532" s="181">
        <f t="shared" si="282"/>
        <v>0</v>
      </c>
    </row>
    <row r="533" spans="2:44" x14ac:dyDescent="0.25">
      <c r="B533" s="179" t="s">
        <v>1278</v>
      </c>
      <c r="C533" s="180" t="s">
        <v>1279</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275"/>
        <v>0</v>
      </c>
      <c r="G533" s="181"/>
      <c r="H533" s="181">
        <f t="shared" si="276"/>
        <v>0</v>
      </c>
      <c r="I533" s="181"/>
      <c r="J533" s="181">
        <f t="shared" si="277"/>
        <v>0</v>
      </c>
      <c r="K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1">
        <f t="shared" si="278"/>
        <v>0</v>
      </c>
      <c r="AF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1">
        <f t="shared" si="279"/>
        <v>0</v>
      </c>
      <c r="AJ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1">
        <f t="shared" si="280"/>
        <v>0</v>
      </c>
      <c r="AN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1">
        <f t="shared" si="281"/>
        <v>0</v>
      </c>
      <c r="AR533" s="181">
        <f t="shared" si="282"/>
        <v>0</v>
      </c>
    </row>
    <row r="534" spans="2:44" x14ac:dyDescent="0.25">
      <c r="B534" s="179" t="s">
        <v>375</v>
      </c>
      <c r="C534" s="180" t="s">
        <v>241</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275"/>
        <v>0</v>
      </c>
      <c r="G534" s="181"/>
      <c r="H534" s="181">
        <f t="shared" si="276"/>
        <v>0</v>
      </c>
      <c r="I534" s="181"/>
      <c r="J534" s="181">
        <f t="shared" si="277"/>
        <v>0</v>
      </c>
      <c r="K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1">
        <f t="shared" si="278"/>
        <v>0</v>
      </c>
      <c r="AF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1">
        <f t="shared" si="279"/>
        <v>0</v>
      </c>
      <c r="AJ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1">
        <f t="shared" si="280"/>
        <v>0</v>
      </c>
      <c r="AN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1">
        <f t="shared" si="281"/>
        <v>0</v>
      </c>
      <c r="AR534" s="181">
        <f t="shared" si="282"/>
        <v>0</v>
      </c>
    </row>
    <row r="535" spans="2:44" x14ac:dyDescent="0.25">
      <c r="B535" s="179" t="s">
        <v>1280</v>
      </c>
      <c r="C535" s="180" t="s">
        <v>1281</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275"/>
        <v>0</v>
      </c>
      <c r="G535" s="181"/>
      <c r="H535" s="181">
        <f t="shared" si="276"/>
        <v>0</v>
      </c>
      <c r="I535" s="181"/>
      <c r="J535" s="181">
        <f t="shared" si="277"/>
        <v>0</v>
      </c>
      <c r="K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1">
        <f t="shared" si="278"/>
        <v>0</v>
      </c>
      <c r="AF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1">
        <f t="shared" si="279"/>
        <v>0</v>
      </c>
      <c r="AJ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1">
        <f t="shared" si="280"/>
        <v>0</v>
      </c>
      <c r="AN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1">
        <f t="shared" si="281"/>
        <v>0</v>
      </c>
      <c r="AR535" s="181">
        <f t="shared" si="282"/>
        <v>0</v>
      </c>
    </row>
    <row r="536" spans="2:44" x14ac:dyDescent="0.25">
      <c r="B536" s="179" t="s">
        <v>1282</v>
      </c>
      <c r="C536" s="180" t="s">
        <v>1283</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275"/>
        <v>0</v>
      </c>
      <c r="G536" s="181"/>
      <c r="H536" s="181">
        <f t="shared" si="276"/>
        <v>0</v>
      </c>
      <c r="I536" s="181"/>
      <c r="J536" s="181">
        <f t="shared" si="277"/>
        <v>0</v>
      </c>
      <c r="K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1">
        <f t="shared" si="278"/>
        <v>0</v>
      </c>
      <c r="AF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1">
        <f t="shared" si="279"/>
        <v>0</v>
      </c>
      <c r="AJ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1">
        <f t="shared" si="280"/>
        <v>0</v>
      </c>
      <c r="AN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1">
        <f t="shared" si="281"/>
        <v>0</v>
      </c>
      <c r="AR536" s="181">
        <f t="shared" si="282"/>
        <v>0</v>
      </c>
    </row>
    <row r="537" spans="2:44" x14ac:dyDescent="0.25">
      <c r="B537" s="179" t="s">
        <v>1284</v>
      </c>
      <c r="C537" s="180" t="s">
        <v>1285</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si="275"/>
        <v>0</v>
      </c>
      <c r="G537" s="181"/>
      <c r="H537" s="181">
        <f t="shared" si="276"/>
        <v>0</v>
      </c>
      <c r="I537" s="181"/>
      <c r="J537" s="181">
        <f t="shared" si="277"/>
        <v>0</v>
      </c>
      <c r="K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1">
        <f t="shared" si="278"/>
        <v>0</v>
      </c>
      <c r="AF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1">
        <f t="shared" si="279"/>
        <v>0</v>
      </c>
      <c r="AJ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1">
        <f t="shared" si="280"/>
        <v>0</v>
      </c>
      <c r="AN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1">
        <f t="shared" si="281"/>
        <v>0</v>
      </c>
      <c r="AR537" s="181">
        <f t="shared" si="282"/>
        <v>0</v>
      </c>
    </row>
    <row r="538" spans="2:44" x14ac:dyDescent="0.25">
      <c r="B538" s="179" t="s">
        <v>1286</v>
      </c>
      <c r="C538" s="180" t="s">
        <v>1287</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si="275"/>
        <v>0</v>
      </c>
      <c r="G538" s="181"/>
      <c r="H538" s="181">
        <f t="shared" si="276"/>
        <v>0</v>
      </c>
      <c r="I538" s="181"/>
      <c r="J538" s="181">
        <f t="shared" si="277"/>
        <v>0</v>
      </c>
      <c r="K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1">
        <f t="shared" si="278"/>
        <v>0</v>
      </c>
      <c r="AF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1">
        <f t="shared" si="279"/>
        <v>0</v>
      </c>
      <c r="AJ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1">
        <f t="shared" si="280"/>
        <v>0</v>
      </c>
      <c r="AN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1">
        <f t="shared" si="281"/>
        <v>0</v>
      </c>
      <c r="AR538" s="181">
        <f t="shared" si="282"/>
        <v>0</v>
      </c>
    </row>
    <row r="539" spans="2:44" x14ac:dyDescent="0.25">
      <c r="B539" s="179" t="s">
        <v>1288</v>
      </c>
      <c r="C539" s="180" t="s">
        <v>1289</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si="275"/>
        <v>0</v>
      </c>
      <c r="G539" s="181"/>
      <c r="H539" s="181">
        <f t="shared" si="276"/>
        <v>0</v>
      </c>
      <c r="I539" s="181"/>
      <c r="J539" s="181">
        <f t="shared" si="277"/>
        <v>0</v>
      </c>
      <c r="K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1">
        <f t="shared" si="278"/>
        <v>0</v>
      </c>
      <c r="AF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1">
        <f t="shared" si="279"/>
        <v>0</v>
      </c>
      <c r="AJ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1">
        <f t="shared" si="280"/>
        <v>0</v>
      </c>
      <c r="AN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1">
        <f t="shared" si="281"/>
        <v>0</v>
      </c>
      <c r="AR539" s="181">
        <f t="shared" si="282"/>
        <v>0</v>
      </c>
    </row>
    <row r="540" spans="2:44" x14ac:dyDescent="0.25">
      <c r="B540" s="179" t="s">
        <v>1290</v>
      </c>
      <c r="C540" s="180" t="s">
        <v>1291</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275"/>
        <v>0</v>
      </c>
      <c r="G540" s="181"/>
      <c r="H540" s="181">
        <f t="shared" si="276"/>
        <v>0</v>
      </c>
      <c r="I540" s="181"/>
      <c r="J540" s="181">
        <f t="shared" si="277"/>
        <v>0</v>
      </c>
      <c r="K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1">
        <f t="shared" si="278"/>
        <v>0</v>
      </c>
      <c r="AF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1">
        <f t="shared" si="279"/>
        <v>0</v>
      </c>
      <c r="AJ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1">
        <f t="shared" si="280"/>
        <v>0</v>
      </c>
      <c r="AN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1">
        <f t="shared" si="281"/>
        <v>0</v>
      </c>
      <c r="AR540" s="181">
        <f t="shared" si="282"/>
        <v>0</v>
      </c>
    </row>
    <row r="541" spans="2:44" x14ac:dyDescent="0.25">
      <c r="B541" s="188" t="s">
        <v>376</v>
      </c>
      <c r="C541" s="189" t="s">
        <v>242</v>
      </c>
      <c r="D541" s="190">
        <f>SUM(D542:D559)</f>
        <v>0</v>
      </c>
      <c r="E541" s="190">
        <f>SUM(E542:E559)</f>
        <v>0</v>
      </c>
      <c r="F541" s="190">
        <f t="shared" si="275"/>
        <v>0</v>
      </c>
      <c r="G541" s="190">
        <f>SUM(G542:G559)</f>
        <v>0</v>
      </c>
      <c r="H541" s="190">
        <f>SUM(H542:H559)</f>
        <v>0</v>
      </c>
      <c r="I541" s="190">
        <f>SUM(I542:I559)</f>
        <v>0</v>
      </c>
      <c r="J541" s="190">
        <f>SUM(J542:J559)</f>
        <v>0</v>
      </c>
      <c r="K541" s="190">
        <f t="shared" ref="K541:AD541" si="285">SUM(K542:K559)</f>
        <v>0</v>
      </c>
      <c r="L541" s="190">
        <f t="shared" si="285"/>
        <v>0</v>
      </c>
      <c r="M541" s="190">
        <f t="shared" si="285"/>
        <v>0</v>
      </c>
      <c r="N541" s="190">
        <f t="shared" si="285"/>
        <v>0</v>
      </c>
      <c r="O541" s="190">
        <f t="shared" si="285"/>
        <v>0</v>
      </c>
      <c r="P541" s="190">
        <f t="shared" si="285"/>
        <v>0</v>
      </c>
      <c r="Q541" s="190">
        <f t="shared" si="285"/>
        <v>0</v>
      </c>
      <c r="R541" s="190">
        <f t="shared" si="285"/>
        <v>0</v>
      </c>
      <c r="S541" s="190">
        <f t="shared" si="285"/>
        <v>0</v>
      </c>
      <c r="T541" s="190">
        <f t="shared" si="285"/>
        <v>0</v>
      </c>
      <c r="U541" s="190">
        <f t="shared" si="285"/>
        <v>0</v>
      </c>
      <c r="V541" s="190">
        <f t="shared" si="285"/>
        <v>0</v>
      </c>
      <c r="W541" s="190">
        <f t="shared" si="285"/>
        <v>0</v>
      </c>
      <c r="X541" s="190">
        <f t="shared" si="285"/>
        <v>0</v>
      </c>
      <c r="Y541" s="190">
        <f t="shared" si="285"/>
        <v>0</v>
      </c>
      <c r="Z541" s="190">
        <f>SUM(Z542:Z559)</f>
        <v>0</v>
      </c>
      <c r="AA541" s="190">
        <f t="shared" si="285"/>
        <v>0</v>
      </c>
      <c r="AB541" s="190">
        <f t="shared" si="285"/>
        <v>0</v>
      </c>
      <c r="AC541" s="190">
        <f t="shared" si="285"/>
        <v>0</v>
      </c>
      <c r="AD541" s="190">
        <f t="shared" si="285"/>
        <v>0</v>
      </c>
      <c r="AE541" s="190">
        <f t="shared" si="278"/>
        <v>0</v>
      </c>
      <c r="AF541" s="190">
        <f>SUM(AF542:AF559)</f>
        <v>0</v>
      </c>
      <c r="AG541" s="190">
        <f>SUM(AG542:AG559)</f>
        <v>0</v>
      </c>
      <c r="AH541" s="190">
        <f>SUM(AH542:AH559)</f>
        <v>0</v>
      </c>
      <c r="AI541" s="190">
        <f t="shared" si="279"/>
        <v>0</v>
      </c>
      <c r="AJ541" s="190">
        <f>SUM(AJ542:AJ559)</f>
        <v>0</v>
      </c>
      <c r="AK541" s="190">
        <f>SUM(AK542:AK559)</f>
        <v>0</v>
      </c>
      <c r="AL541" s="190">
        <f>SUM(AL542:AL559)</f>
        <v>0</v>
      </c>
      <c r="AM541" s="190">
        <f t="shared" si="280"/>
        <v>0</v>
      </c>
      <c r="AN541" s="190">
        <f>SUM(AN542:AN559)</f>
        <v>0</v>
      </c>
      <c r="AO541" s="190">
        <f>SUM(AO542:AO559)</f>
        <v>0</v>
      </c>
      <c r="AP541" s="190">
        <f>SUM(AP542:AP559)</f>
        <v>0</v>
      </c>
      <c r="AQ541" s="190">
        <f t="shared" si="281"/>
        <v>0</v>
      </c>
      <c r="AR541" s="190">
        <f t="shared" si="282"/>
        <v>0</v>
      </c>
    </row>
    <row r="542" spans="2:44" x14ac:dyDescent="0.25">
      <c r="B542" s="179" t="s">
        <v>377</v>
      </c>
      <c r="C542" s="180" t="s">
        <v>243</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si="275"/>
        <v>0</v>
      </c>
      <c r="G542" s="181"/>
      <c r="H542" s="181">
        <f>F542-G542</f>
        <v>0</v>
      </c>
      <c r="I542" s="181"/>
      <c r="J542" s="181">
        <f>F542-I542</f>
        <v>0</v>
      </c>
      <c r="K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1">
        <f t="shared" si="278"/>
        <v>0</v>
      </c>
      <c r="AF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1">
        <f t="shared" si="279"/>
        <v>0</v>
      </c>
      <c r="AJ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1">
        <f t="shared" si="280"/>
        <v>0</v>
      </c>
      <c r="AN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1">
        <f t="shared" si="281"/>
        <v>0</v>
      </c>
      <c r="AR542" s="181">
        <f t="shared" si="282"/>
        <v>0</v>
      </c>
    </row>
    <row r="543" spans="2:44" x14ac:dyDescent="0.25">
      <c r="B543" s="179" t="s">
        <v>378</v>
      </c>
      <c r="C543" s="180" t="s">
        <v>244</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286">D543+E543</f>
        <v>0</v>
      </c>
      <c r="G543" s="181"/>
      <c r="H543" s="181">
        <f t="shared" ref="H543:H559" si="287">F543-G543</f>
        <v>0</v>
      </c>
      <c r="I543" s="181"/>
      <c r="J543" s="181">
        <f t="shared" ref="J543:J559" si="288">F543-I543</f>
        <v>0</v>
      </c>
      <c r="K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1">
        <f t="shared" ref="AE543:AE559" si="289">AB543+AC543+AD543</f>
        <v>0</v>
      </c>
      <c r="AF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1">
        <f t="shared" ref="AI543:AI559" si="290">AF543+AG543+AH543</f>
        <v>0</v>
      </c>
      <c r="AJ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1">
        <f t="shared" ref="AM543:AM559" si="291">AJ543+AK543+AL543</f>
        <v>0</v>
      </c>
      <c r="AN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1">
        <f t="shared" ref="AQ543:AQ559" si="292">AN543+AO543+AP543</f>
        <v>0</v>
      </c>
      <c r="AR543" s="181">
        <f t="shared" ref="AR543:AR559" si="293">AE543+AI543+AM543+AQ543</f>
        <v>0</v>
      </c>
    </row>
    <row r="544" spans="2:44" x14ac:dyDescent="0.25">
      <c r="B544" s="179" t="s">
        <v>1292</v>
      </c>
      <c r="C544" s="180" t="s">
        <v>1293</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286"/>
        <v>0</v>
      </c>
      <c r="G544" s="181"/>
      <c r="H544" s="181">
        <f t="shared" si="287"/>
        <v>0</v>
      </c>
      <c r="I544" s="181"/>
      <c r="J544" s="181">
        <f t="shared" si="288"/>
        <v>0</v>
      </c>
      <c r="K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1">
        <f t="shared" si="289"/>
        <v>0</v>
      </c>
      <c r="AF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1">
        <f t="shared" si="290"/>
        <v>0</v>
      </c>
      <c r="AJ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1">
        <f t="shared" si="291"/>
        <v>0</v>
      </c>
      <c r="AN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1">
        <f t="shared" si="292"/>
        <v>0</v>
      </c>
      <c r="AR544" s="181">
        <f t="shared" si="293"/>
        <v>0</v>
      </c>
    </row>
    <row r="545" spans="2:44" x14ac:dyDescent="0.25">
      <c r="B545" s="179" t="s">
        <v>1294</v>
      </c>
      <c r="C545" s="180" t="s">
        <v>511</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286"/>
        <v>0</v>
      </c>
      <c r="G545" s="181"/>
      <c r="H545" s="181">
        <f t="shared" si="287"/>
        <v>0</v>
      </c>
      <c r="I545" s="181"/>
      <c r="J545" s="181">
        <f t="shared" si="288"/>
        <v>0</v>
      </c>
      <c r="K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1">
        <f t="shared" si="289"/>
        <v>0</v>
      </c>
      <c r="AF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1">
        <f t="shared" si="290"/>
        <v>0</v>
      </c>
      <c r="AJ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1">
        <f t="shared" si="291"/>
        <v>0</v>
      </c>
      <c r="AN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1">
        <f t="shared" si="292"/>
        <v>0</v>
      </c>
      <c r="AR545" s="181">
        <f t="shared" si="293"/>
        <v>0</v>
      </c>
    </row>
    <row r="546" spans="2:44" x14ac:dyDescent="0.25">
      <c r="B546" s="179" t="s">
        <v>1295</v>
      </c>
      <c r="C546" s="180" t="s">
        <v>1296</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286"/>
        <v>0</v>
      </c>
      <c r="G546" s="181"/>
      <c r="H546" s="181">
        <f t="shared" si="287"/>
        <v>0</v>
      </c>
      <c r="I546" s="181"/>
      <c r="J546" s="181">
        <f t="shared" si="288"/>
        <v>0</v>
      </c>
      <c r="K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1">
        <f t="shared" si="289"/>
        <v>0</v>
      </c>
      <c r="AF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1">
        <f t="shared" si="290"/>
        <v>0</v>
      </c>
      <c r="AJ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1">
        <f t="shared" si="291"/>
        <v>0</v>
      </c>
      <c r="AN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1">
        <f t="shared" si="292"/>
        <v>0</v>
      </c>
      <c r="AR546" s="181">
        <f t="shared" si="293"/>
        <v>0</v>
      </c>
    </row>
    <row r="547" spans="2:44" x14ac:dyDescent="0.25">
      <c r="B547" s="179" t="s">
        <v>1297</v>
      </c>
      <c r="C547" s="180" t="s">
        <v>1298</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286"/>
        <v>0</v>
      </c>
      <c r="G547" s="181"/>
      <c r="H547" s="181">
        <f t="shared" si="287"/>
        <v>0</v>
      </c>
      <c r="I547" s="181"/>
      <c r="J547" s="181">
        <f t="shared" si="288"/>
        <v>0</v>
      </c>
      <c r="K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1">
        <f t="shared" si="289"/>
        <v>0</v>
      </c>
      <c r="AF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1">
        <f t="shared" si="290"/>
        <v>0</v>
      </c>
      <c r="AJ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1">
        <f t="shared" si="291"/>
        <v>0</v>
      </c>
      <c r="AN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1">
        <f t="shared" si="292"/>
        <v>0</v>
      </c>
      <c r="AR547" s="181">
        <f t="shared" si="293"/>
        <v>0</v>
      </c>
    </row>
    <row r="548" spans="2:44" x14ac:dyDescent="0.25">
      <c r="B548" s="179" t="s">
        <v>1299</v>
      </c>
      <c r="C548" s="180" t="s">
        <v>1300</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286"/>
        <v>0</v>
      </c>
      <c r="G548" s="181"/>
      <c r="H548" s="181">
        <f t="shared" si="287"/>
        <v>0</v>
      </c>
      <c r="I548" s="181"/>
      <c r="J548" s="181">
        <f t="shared" si="288"/>
        <v>0</v>
      </c>
      <c r="K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1">
        <f t="shared" si="289"/>
        <v>0</v>
      </c>
      <c r="AF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1">
        <f t="shared" si="290"/>
        <v>0</v>
      </c>
      <c r="AJ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1">
        <f t="shared" si="291"/>
        <v>0</v>
      </c>
      <c r="AN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1">
        <f t="shared" si="292"/>
        <v>0</v>
      </c>
      <c r="AR548" s="181">
        <f t="shared" si="293"/>
        <v>0</v>
      </c>
    </row>
    <row r="549" spans="2:44" x14ac:dyDescent="0.25">
      <c r="B549" s="179" t="s">
        <v>1301</v>
      </c>
      <c r="C549" s="180" t="s">
        <v>1302</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286"/>
        <v>0</v>
      </c>
      <c r="G549" s="181"/>
      <c r="H549" s="181">
        <f t="shared" si="287"/>
        <v>0</v>
      </c>
      <c r="I549" s="181"/>
      <c r="J549" s="181">
        <f t="shared" si="288"/>
        <v>0</v>
      </c>
      <c r="K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1">
        <f t="shared" si="289"/>
        <v>0</v>
      </c>
      <c r="AF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1">
        <f t="shared" si="290"/>
        <v>0</v>
      </c>
      <c r="AJ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1">
        <f t="shared" si="291"/>
        <v>0</v>
      </c>
      <c r="AN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1">
        <f t="shared" si="292"/>
        <v>0</v>
      </c>
      <c r="AR549" s="181">
        <f t="shared" si="293"/>
        <v>0</v>
      </c>
    </row>
    <row r="550" spans="2:44" x14ac:dyDescent="0.25">
      <c r="B550" s="179" t="s">
        <v>1303</v>
      </c>
      <c r="C550" s="180" t="s">
        <v>1304</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286"/>
        <v>0</v>
      </c>
      <c r="G550" s="181"/>
      <c r="H550" s="181">
        <f t="shared" si="287"/>
        <v>0</v>
      </c>
      <c r="I550" s="181"/>
      <c r="J550" s="181">
        <f t="shared" si="288"/>
        <v>0</v>
      </c>
      <c r="K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1">
        <f t="shared" si="289"/>
        <v>0</v>
      </c>
      <c r="AF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1">
        <f t="shared" si="290"/>
        <v>0</v>
      </c>
      <c r="AJ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1">
        <f t="shared" si="291"/>
        <v>0</v>
      </c>
      <c r="AN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1">
        <f t="shared" si="292"/>
        <v>0</v>
      </c>
      <c r="AR550" s="181">
        <f t="shared" si="293"/>
        <v>0</v>
      </c>
    </row>
    <row r="551" spans="2:44" x14ac:dyDescent="0.25">
      <c r="B551" s="179" t="s">
        <v>1305</v>
      </c>
      <c r="C551" s="180" t="s">
        <v>1306</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286"/>
        <v>0</v>
      </c>
      <c r="G551" s="181"/>
      <c r="H551" s="181">
        <f t="shared" si="287"/>
        <v>0</v>
      </c>
      <c r="I551" s="181"/>
      <c r="J551" s="181">
        <f t="shared" si="288"/>
        <v>0</v>
      </c>
      <c r="K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1">
        <f t="shared" si="289"/>
        <v>0</v>
      </c>
      <c r="AF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1">
        <f t="shared" si="290"/>
        <v>0</v>
      </c>
      <c r="AJ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1">
        <f t="shared" si="291"/>
        <v>0</v>
      </c>
      <c r="AN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1">
        <f t="shared" si="292"/>
        <v>0</v>
      </c>
      <c r="AR551" s="181">
        <f t="shared" si="293"/>
        <v>0</v>
      </c>
    </row>
    <row r="552" spans="2:44" x14ac:dyDescent="0.25">
      <c r="B552" s="179" t="s">
        <v>1307</v>
      </c>
      <c r="C552" s="180" t="s">
        <v>1308</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286"/>
        <v>0</v>
      </c>
      <c r="G552" s="181"/>
      <c r="H552" s="181">
        <f t="shared" si="287"/>
        <v>0</v>
      </c>
      <c r="I552" s="181"/>
      <c r="J552" s="181">
        <f t="shared" si="288"/>
        <v>0</v>
      </c>
      <c r="K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1">
        <f t="shared" si="289"/>
        <v>0</v>
      </c>
      <c r="AF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1">
        <f t="shared" si="290"/>
        <v>0</v>
      </c>
      <c r="AJ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1">
        <f t="shared" si="291"/>
        <v>0</v>
      </c>
      <c r="AN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1">
        <f t="shared" si="292"/>
        <v>0</v>
      </c>
      <c r="AR552" s="181">
        <f t="shared" si="293"/>
        <v>0</v>
      </c>
    </row>
    <row r="553" spans="2:44" x14ac:dyDescent="0.25">
      <c r="B553" s="179" t="s">
        <v>1309</v>
      </c>
      <c r="C553" s="180" t="s">
        <v>1310</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286"/>
        <v>0</v>
      </c>
      <c r="G553" s="181"/>
      <c r="H553" s="181">
        <f t="shared" si="287"/>
        <v>0</v>
      </c>
      <c r="I553" s="181"/>
      <c r="J553" s="181">
        <f t="shared" si="288"/>
        <v>0</v>
      </c>
      <c r="K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1">
        <f t="shared" si="289"/>
        <v>0</v>
      </c>
      <c r="AF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1">
        <f t="shared" si="290"/>
        <v>0</v>
      </c>
      <c r="AJ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1">
        <f t="shared" si="291"/>
        <v>0</v>
      </c>
      <c r="AN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1">
        <f t="shared" si="292"/>
        <v>0</v>
      </c>
      <c r="AR553" s="181">
        <f t="shared" si="293"/>
        <v>0</v>
      </c>
    </row>
    <row r="554" spans="2:44" x14ac:dyDescent="0.25">
      <c r="B554" s="179" t="s">
        <v>1311</v>
      </c>
      <c r="C554" s="180" t="s">
        <v>1312</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286"/>
        <v>0</v>
      </c>
      <c r="G554" s="181"/>
      <c r="H554" s="181">
        <f t="shared" si="287"/>
        <v>0</v>
      </c>
      <c r="I554" s="181"/>
      <c r="J554" s="181">
        <f t="shared" si="288"/>
        <v>0</v>
      </c>
      <c r="K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1">
        <f t="shared" si="289"/>
        <v>0</v>
      </c>
      <c r="AF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1">
        <f t="shared" si="290"/>
        <v>0</v>
      </c>
      <c r="AJ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1">
        <f t="shared" si="291"/>
        <v>0</v>
      </c>
      <c r="AN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1">
        <f t="shared" si="292"/>
        <v>0</v>
      </c>
      <c r="AR554" s="181">
        <f t="shared" si="293"/>
        <v>0</v>
      </c>
    </row>
    <row r="555" spans="2:44" x14ac:dyDescent="0.25">
      <c r="B555" s="179" t="s">
        <v>1313</v>
      </c>
      <c r="C555" s="180" t="s">
        <v>1314</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286"/>
        <v>0</v>
      </c>
      <c r="G555" s="181"/>
      <c r="H555" s="181">
        <f t="shared" si="287"/>
        <v>0</v>
      </c>
      <c r="I555" s="181"/>
      <c r="J555" s="181">
        <f t="shared" si="288"/>
        <v>0</v>
      </c>
      <c r="K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1">
        <f t="shared" si="289"/>
        <v>0</v>
      </c>
      <c r="AF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1">
        <f t="shared" si="290"/>
        <v>0</v>
      </c>
      <c r="AJ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1">
        <f t="shared" si="291"/>
        <v>0</v>
      </c>
      <c r="AN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1">
        <f t="shared" si="292"/>
        <v>0</v>
      </c>
      <c r="AR555" s="181">
        <f t="shared" si="293"/>
        <v>0</v>
      </c>
    </row>
    <row r="556" spans="2:44" x14ac:dyDescent="0.25">
      <c r="B556" s="179" t="s">
        <v>1315</v>
      </c>
      <c r="C556" s="180" t="s">
        <v>1316</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286"/>
        <v>0</v>
      </c>
      <c r="G556" s="181"/>
      <c r="H556" s="181">
        <f t="shared" si="287"/>
        <v>0</v>
      </c>
      <c r="I556" s="181"/>
      <c r="J556" s="181">
        <f t="shared" si="288"/>
        <v>0</v>
      </c>
      <c r="K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1">
        <f t="shared" si="289"/>
        <v>0</v>
      </c>
      <c r="AF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1">
        <f t="shared" si="290"/>
        <v>0</v>
      </c>
      <c r="AJ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1">
        <f t="shared" si="291"/>
        <v>0</v>
      </c>
      <c r="AN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1">
        <f t="shared" si="292"/>
        <v>0</v>
      </c>
      <c r="AR556" s="181">
        <f t="shared" si="293"/>
        <v>0</v>
      </c>
    </row>
    <row r="557" spans="2:44" x14ac:dyDescent="0.25">
      <c r="B557" s="179" t="s">
        <v>1317</v>
      </c>
      <c r="C557" s="180" t="s">
        <v>1318</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286"/>
        <v>0</v>
      </c>
      <c r="G557" s="181"/>
      <c r="H557" s="181">
        <f t="shared" si="287"/>
        <v>0</v>
      </c>
      <c r="I557" s="181"/>
      <c r="J557" s="181">
        <f t="shared" si="288"/>
        <v>0</v>
      </c>
      <c r="K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1">
        <f t="shared" si="289"/>
        <v>0</v>
      </c>
      <c r="AF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1">
        <f t="shared" si="290"/>
        <v>0</v>
      </c>
      <c r="AJ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1">
        <f t="shared" si="291"/>
        <v>0</v>
      </c>
      <c r="AN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1">
        <f t="shared" si="292"/>
        <v>0</v>
      </c>
      <c r="AR557" s="181">
        <f t="shared" si="293"/>
        <v>0</v>
      </c>
    </row>
    <row r="558" spans="2:44" x14ac:dyDescent="0.25">
      <c r="B558" s="179" t="s">
        <v>1319</v>
      </c>
      <c r="C558" s="180" t="s">
        <v>1320</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286"/>
        <v>0</v>
      </c>
      <c r="G558" s="181"/>
      <c r="H558" s="181">
        <f t="shared" si="287"/>
        <v>0</v>
      </c>
      <c r="I558" s="181"/>
      <c r="J558" s="181">
        <f t="shared" si="288"/>
        <v>0</v>
      </c>
      <c r="K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1">
        <f t="shared" si="289"/>
        <v>0</v>
      </c>
      <c r="AF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1">
        <f t="shared" si="290"/>
        <v>0</v>
      </c>
      <c r="AJ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1">
        <f t="shared" si="291"/>
        <v>0</v>
      </c>
      <c r="AN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1">
        <f t="shared" si="292"/>
        <v>0</v>
      </c>
      <c r="AR558" s="181">
        <f t="shared" si="293"/>
        <v>0</v>
      </c>
    </row>
    <row r="559" spans="2:44" x14ac:dyDescent="0.25">
      <c r="B559" s="179" t="s">
        <v>1321</v>
      </c>
      <c r="C559" s="180" t="s">
        <v>1322</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286"/>
        <v>0</v>
      </c>
      <c r="G559" s="181"/>
      <c r="H559" s="181">
        <f t="shared" si="287"/>
        <v>0</v>
      </c>
      <c r="I559" s="181"/>
      <c r="J559" s="181">
        <f t="shared" si="288"/>
        <v>0</v>
      </c>
      <c r="K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1">
        <f t="shared" si="289"/>
        <v>0</v>
      </c>
      <c r="AF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1">
        <f t="shared" si="290"/>
        <v>0</v>
      </c>
      <c r="AJ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1">
        <f t="shared" si="291"/>
        <v>0</v>
      </c>
      <c r="AN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1">
        <f t="shared" si="292"/>
        <v>0</v>
      </c>
      <c r="AR559" s="181">
        <f t="shared" si="293"/>
        <v>0</v>
      </c>
    </row>
    <row r="560" spans="2:44" x14ac:dyDescent="0.25">
      <c r="B560" s="176" t="s">
        <v>1323</v>
      </c>
      <c r="C560" s="177" t="s">
        <v>1324</v>
      </c>
      <c r="D560" s="178">
        <f>SUM(D561:D565)</f>
        <v>0</v>
      </c>
      <c r="E560" s="178">
        <f>SUM(E561:E565)</f>
        <v>0</v>
      </c>
      <c r="F560" s="178">
        <f t="shared" ref="F560:F565" si="294">D560+E560</f>
        <v>0</v>
      </c>
      <c r="G560" s="178">
        <f>SUM(G561:G565)</f>
        <v>0</v>
      </c>
      <c r="H560" s="178">
        <f t="shared" ref="H560:H565" si="295">F560-G560</f>
        <v>0</v>
      </c>
      <c r="I560" s="178">
        <f>SUM(I561:I565)</f>
        <v>0</v>
      </c>
      <c r="J560" s="178">
        <f t="shared" ref="J560:J565" si="296">F560-I560</f>
        <v>0</v>
      </c>
      <c r="K560" s="178">
        <f t="shared" ref="K560:AD560" si="297">SUM(K561:K565)</f>
        <v>0</v>
      </c>
      <c r="L560" s="178">
        <f t="shared" si="297"/>
        <v>0</v>
      </c>
      <c r="M560" s="178">
        <f t="shared" si="297"/>
        <v>0</v>
      </c>
      <c r="N560" s="178">
        <f t="shared" si="297"/>
        <v>0</v>
      </c>
      <c r="O560" s="178">
        <f t="shared" si="297"/>
        <v>0</v>
      </c>
      <c r="P560" s="178">
        <f>SUM(P561:P565)</f>
        <v>0</v>
      </c>
      <c r="Q560" s="178">
        <f>SUM(Q561:Q565)</f>
        <v>0</v>
      </c>
      <c r="R560" s="178">
        <f t="shared" si="297"/>
        <v>0</v>
      </c>
      <c r="S560" s="178">
        <f t="shared" si="297"/>
        <v>0</v>
      </c>
      <c r="T560" s="178">
        <f>SUM(T561:T565)</f>
        <v>0</v>
      </c>
      <c r="U560" s="178">
        <f t="shared" si="297"/>
        <v>0</v>
      </c>
      <c r="V560" s="178">
        <f t="shared" si="297"/>
        <v>0</v>
      </c>
      <c r="W560" s="178">
        <f>SUM(W561:W565)</f>
        <v>0</v>
      </c>
      <c r="X560" s="178">
        <f t="shared" si="297"/>
        <v>0</v>
      </c>
      <c r="Y560" s="178">
        <f>SUM(Y561:Y565)</f>
        <v>0</v>
      </c>
      <c r="Z560" s="178">
        <f>SUM(Z561:Z565)</f>
        <v>0</v>
      </c>
      <c r="AA560" s="178">
        <f t="shared" si="297"/>
        <v>0</v>
      </c>
      <c r="AB560" s="178">
        <f t="shared" si="297"/>
        <v>0</v>
      </c>
      <c r="AC560" s="178">
        <f t="shared" si="297"/>
        <v>0</v>
      </c>
      <c r="AD560" s="178">
        <f t="shared" si="297"/>
        <v>0</v>
      </c>
      <c r="AE560" s="178">
        <f t="shared" ref="AE560:AE565" si="298">AB560+AC560+AD560</f>
        <v>0</v>
      </c>
      <c r="AF560" s="178">
        <f>SUM(AF561:AF565)</f>
        <v>0</v>
      </c>
      <c r="AG560" s="178">
        <f>SUM(AG561:AG565)</f>
        <v>0</v>
      </c>
      <c r="AH560" s="178">
        <f>SUM(AH561:AH565)</f>
        <v>0</v>
      </c>
      <c r="AI560" s="178">
        <f t="shared" ref="AI560:AI565" si="299">AF560+AG560+AH560</f>
        <v>0</v>
      </c>
      <c r="AJ560" s="178">
        <f>SUM(AJ561:AJ565)</f>
        <v>0</v>
      </c>
      <c r="AK560" s="178">
        <f>SUM(AK561:AK565)</f>
        <v>0</v>
      </c>
      <c r="AL560" s="178">
        <f>SUM(AL561:AL565)</f>
        <v>0</v>
      </c>
      <c r="AM560" s="178">
        <f t="shared" ref="AM560:AM565" si="300">AJ560+AK560+AL560</f>
        <v>0</v>
      </c>
      <c r="AN560" s="178">
        <f>SUM(AN561:AN565)</f>
        <v>0</v>
      </c>
      <c r="AO560" s="178">
        <f>SUM(AO561:AO565)</f>
        <v>0</v>
      </c>
      <c r="AP560" s="178">
        <f>SUM(AP561:AP565)</f>
        <v>0</v>
      </c>
      <c r="AQ560" s="178">
        <f t="shared" ref="AQ560:AQ565" si="301">AN560+AO560+AP560</f>
        <v>0</v>
      </c>
      <c r="AR560" s="178">
        <f t="shared" ref="AR560:AR565" si="302">AE560+AI560+AM560+AQ560</f>
        <v>0</v>
      </c>
    </row>
    <row r="561" spans="2:44" x14ac:dyDescent="0.25">
      <c r="B561" s="179" t="s">
        <v>1325</v>
      </c>
      <c r="C561" s="180" t="s">
        <v>1326</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294"/>
        <v>0</v>
      </c>
      <c r="G561" s="181"/>
      <c r="H561" s="181">
        <f t="shared" si="295"/>
        <v>0</v>
      </c>
      <c r="I561" s="181"/>
      <c r="J561" s="181">
        <f t="shared" si="296"/>
        <v>0</v>
      </c>
      <c r="K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1">
        <f t="shared" si="298"/>
        <v>0</v>
      </c>
      <c r="AF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1">
        <f t="shared" si="299"/>
        <v>0</v>
      </c>
      <c r="AJ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1">
        <f t="shared" si="300"/>
        <v>0</v>
      </c>
      <c r="AN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1">
        <f t="shared" si="301"/>
        <v>0</v>
      </c>
      <c r="AR561" s="181">
        <f t="shared" si="302"/>
        <v>0</v>
      </c>
    </row>
    <row r="562" spans="2:44" x14ac:dyDescent="0.25">
      <c r="B562" s="179" t="s">
        <v>1327</v>
      </c>
      <c r="C562" s="180" t="s">
        <v>1328</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294"/>
        <v>0</v>
      </c>
      <c r="G562" s="181"/>
      <c r="H562" s="181">
        <f t="shared" si="295"/>
        <v>0</v>
      </c>
      <c r="I562" s="181"/>
      <c r="J562" s="181">
        <f t="shared" si="296"/>
        <v>0</v>
      </c>
      <c r="K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1">
        <f t="shared" si="298"/>
        <v>0</v>
      </c>
      <c r="AF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1">
        <f t="shared" si="299"/>
        <v>0</v>
      </c>
      <c r="AJ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1">
        <f t="shared" si="300"/>
        <v>0</v>
      </c>
      <c r="AN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1">
        <f t="shared" si="301"/>
        <v>0</v>
      </c>
      <c r="AR562" s="181">
        <f t="shared" si="302"/>
        <v>0</v>
      </c>
    </row>
    <row r="563" spans="2:44" x14ac:dyDescent="0.25">
      <c r="B563" s="179" t="s">
        <v>1329</v>
      </c>
      <c r="C563" s="180" t="s">
        <v>1330</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294"/>
        <v>0</v>
      </c>
      <c r="G563" s="181"/>
      <c r="H563" s="181">
        <f t="shared" si="295"/>
        <v>0</v>
      </c>
      <c r="I563" s="181"/>
      <c r="J563" s="181">
        <f t="shared" si="296"/>
        <v>0</v>
      </c>
      <c r="K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1">
        <f t="shared" si="298"/>
        <v>0</v>
      </c>
      <c r="AF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1">
        <f t="shared" si="299"/>
        <v>0</v>
      </c>
      <c r="AJ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1">
        <f t="shared" si="300"/>
        <v>0</v>
      </c>
      <c r="AN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1">
        <f t="shared" si="301"/>
        <v>0</v>
      </c>
      <c r="AR563" s="181">
        <f t="shared" si="302"/>
        <v>0</v>
      </c>
    </row>
    <row r="564" spans="2:44" x14ac:dyDescent="0.25">
      <c r="B564" s="179" t="s">
        <v>1331</v>
      </c>
      <c r="C564" s="180" t="s">
        <v>1332</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294"/>
        <v>0</v>
      </c>
      <c r="G564" s="181"/>
      <c r="H564" s="181">
        <f t="shared" si="295"/>
        <v>0</v>
      </c>
      <c r="I564" s="181"/>
      <c r="J564" s="181">
        <f t="shared" si="296"/>
        <v>0</v>
      </c>
      <c r="K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1">
        <f t="shared" si="298"/>
        <v>0</v>
      </c>
      <c r="AF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1">
        <f t="shared" si="299"/>
        <v>0</v>
      </c>
      <c r="AJ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1">
        <f t="shared" si="300"/>
        <v>0</v>
      </c>
      <c r="AN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1">
        <f t="shared" si="301"/>
        <v>0</v>
      </c>
      <c r="AR564" s="181">
        <f t="shared" si="302"/>
        <v>0</v>
      </c>
    </row>
    <row r="565" spans="2:44" x14ac:dyDescent="0.25">
      <c r="B565" s="179" t="s">
        <v>1333</v>
      </c>
      <c r="C565" s="180" t="s">
        <v>1334</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294"/>
        <v>0</v>
      </c>
      <c r="G565" s="181"/>
      <c r="H565" s="181">
        <f t="shared" si="295"/>
        <v>0</v>
      </c>
      <c r="I565" s="181"/>
      <c r="J565" s="181">
        <f t="shared" si="296"/>
        <v>0</v>
      </c>
      <c r="K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1">
        <f t="shared" si="298"/>
        <v>0</v>
      </c>
      <c r="AF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1">
        <f t="shared" si="299"/>
        <v>0</v>
      </c>
      <c r="AJ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1">
        <f t="shared" si="300"/>
        <v>0</v>
      </c>
      <c r="AN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1">
        <f t="shared" si="301"/>
        <v>0</v>
      </c>
      <c r="AR565" s="181">
        <f t="shared" si="302"/>
        <v>0</v>
      </c>
    </row>
    <row r="566" spans="2:44" ht="26.25" x14ac:dyDescent="0.25">
      <c r="B566" s="182"/>
      <c r="C566" s="183" t="s">
        <v>245</v>
      </c>
      <c r="D566" s="184">
        <f>D12+D106+D222+D327+D397+D499+D526+D560</f>
        <v>1202046</v>
      </c>
      <c r="E566" s="184">
        <f>E12+E106+E222+E327+E397+E499+E526+E560</f>
        <v>82227500</v>
      </c>
      <c r="F566" s="184">
        <f>D566+E566</f>
        <v>83429546</v>
      </c>
      <c r="G566" s="184">
        <f>G12+G106+G222+G327+G397+G499+G526+G560</f>
        <v>0</v>
      </c>
      <c r="H566" s="184">
        <f>F566-G566</f>
        <v>83429546</v>
      </c>
      <c r="I566" s="184">
        <f>I12+I106+I222+I327+I397+I499+I526+I560</f>
        <v>0</v>
      </c>
      <c r="J566" s="184">
        <f>F566-I566</f>
        <v>83429546</v>
      </c>
      <c r="K566" s="184">
        <f t="shared" ref="K566:AD566" si="303">K12+K106+K222+K327+K397+K499+K526+K560</f>
        <v>0</v>
      </c>
      <c r="L566" s="184">
        <f t="shared" si="303"/>
        <v>0</v>
      </c>
      <c r="M566" s="184">
        <f t="shared" si="303"/>
        <v>5000</v>
      </c>
      <c r="N566" s="184">
        <f t="shared" si="303"/>
        <v>0</v>
      </c>
      <c r="O566" s="184">
        <f t="shared" si="303"/>
        <v>65500</v>
      </c>
      <c r="P566" s="184">
        <f>P12+P106+P222+P327+P397+P499+P526+P560</f>
        <v>0</v>
      </c>
      <c r="Q566" s="184">
        <f>Q12+Q106+Q222+Q327+Q397+Q499+Q526+Q560</f>
        <v>0</v>
      </c>
      <c r="R566" s="184">
        <f t="shared" si="303"/>
        <v>0</v>
      </c>
      <c r="S566" s="184">
        <f t="shared" si="303"/>
        <v>0</v>
      </c>
      <c r="T566" s="184">
        <f>T12+T106+T222+T327+T397+T499+T526+T560</f>
        <v>52800</v>
      </c>
      <c r="U566" s="184">
        <f t="shared" si="303"/>
        <v>0</v>
      </c>
      <c r="V566" s="184">
        <f t="shared" si="303"/>
        <v>6527500</v>
      </c>
      <c r="W566" s="184">
        <f>W12+W106+W222+W327+W397+W499+W526+W560</f>
        <v>0</v>
      </c>
      <c r="X566" s="184">
        <f t="shared" si="303"/>
        <v>111800</v>
      </c>
      <c r="Y566" s="184">
        <f>Y12+Y106+Y222+Y327+Y397+Y499+Y526+Y560</f>
        <v>0</v>
      </c>
      <c r="Z566" s="184">
        <f>Z12+Z106+Z222+Z327+Z397+Z499+Z526+Z560</f>
        <v>0</v>
      </c>
      <c r="AA566" s="184">
        <f t="shared" si="303"/>
        <v>76666946</v>
      </c>
      <c r="AB566" s="184">
        <f t="shared" si="303"/>
        <v>24381800</v>
      </c>
      <c r="AC566" s="184">
        <f t="shared" si="303"/>
        <v>40000</v>
      </c>
      <c r="AD566" s="184">
        <f t="shared" si="303"/>
        <v>32500</v>
      </c>
      <c r="AE566" s="184">
        <f>AB566+AC566+AD566</f>
        <v>24454300</v>
      </c>
      <c r="AF566" s="184">
        <f>AF12+AF106+AF222+AF327+AF397+AF499+AF526+AF560</f>
        <v>1812446</v>
      </c>
      <c r="AG566" s="184">
        <f>AG12+AG106+AG222+AG327+AG397+AG499+AG526+AG560</f>
        <v>0</v>
      </c>
      <c r="AH566" s="184">
        <f>AH12+AH106+AH222+AH327+AH397+AH499+AH526+AH560</f>
        <v>2500</v>
      </c>
      <c r="AI566" s="184">
        <f>AF566+AG566+AH566</f>
        <v>1814946</v>
      </c>
      <c r="AJ566" s="184">
        <f>AJ12+AJ106+AJ222+AJ327+AJ397+AJ499+AJ526+AJ560</f>
        <v>48160300</v>
      </c>
      <c r="AK566" s="184">
        <f>AK12+AK106+AK222+AK327+AK397+AK499+AK526+AK560</f>
        <v>0</v>
      </c>
      <c r="AL566" s="184">
        <f>AL12+AL106+AL222+AL327+AL397+AL499+AL526+AL560</f>
        <v>0</v>
      </c>
      <c r="AM566" s="184">
        <f>AJ566+AK566+AL566</f>
        <v>48160300</v>
      </c>
      <c r="AN566" s="184">
        <f>AN12+AN106+AN222+AN327+AN397+AN499+AN526+AN560</f>
        <v>9000000</v>
      </c>
      <c r="AO566" s="184">
        <f>AO12+AO106+AO222+AO327+AO397+AO499+AO526+AO560</f>
        <v>0</v>
      </c>
      <c r="AP566" s="184">
        <f>AP12+AP106+AP222+AP327+AP397+AP499+AP526+AP560</f>
        <v>0</v>
      </c>
      <c r="AQ566" s="184">
        <f>AN566+AO566+AP566</f>
        <v>9000000</v>
      </c>
      <c r="AR566" s="184">
        <f>AE566+AI566+AM566+AQ566</f>
        <v>83429546</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U235"/>
  <sheetViews>
    <sheetView showGridLines="0" topLeftCell="A197" zoomScale="84" zoomScaleNormal="84" workbookViewId="0">
      <selection activeCell="I248" sqref="I248"/>
    </sheetView>
  </sheetViews>
  <sheetFormatPr baseColWidth="10" defaultColWidth="11.5703125" defaultRowHeight="15" x14ac:dyDescent="0.25"/>
  <cols>
    <col min="1" max="1" width="1.85546875" style="84" customWidth="1"/>
    <col min="2" max="2" width="7.85546875" style="84" customWidth="1"/>
    <col min="3" max="3" width="50" style="84" bestFit="1" customWidth="1"/>
    <col min="4" max="4" width="23.5703125" style="84" customWidth="1"/>
    <col min="5" max="5" width="10.140625" style="84" customWidth="1"/>
    <col min="6" max="7" width="13.85546875" style="84" customWidth="1"/>
    <col min="8" max="8" width="12.85546875" style="76" customWidth="1"/>
    <col min="9" max="9" width="14.85546875" style="84" customWidth="1"/>
    <col min="10" max="10" width="55.28515625" style="84" customWidth="1"/>
    <col min="11" max="11" width="33.7109375" style="84" customWidth="1"/>
    <col min="12" max="12" width="13.8554687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3" t="s">
        <v>1356</v>
      </c>
      <c r="B2" s="123" t="s">
        <v>1358</v>
      </c>
      <c r="C2" s="123" t="s">
        <v>470</v>
      </c>
      <c r="D2" s="123" t="s">
        <v>1357</v>
      </c>
      <c r="E2" s="123" t="s">
        <v>1359</v>
      </c>
      <c r="F2" s="123" t="s">
        <v>471</v>
      </c>
      <c r="G2" s="123" t="s">
        <v>1360</v>
      </c>
      <c r="H2" s="123" t="s">
        <v>1361</v>
      </c>
      <c r="I2" s="123" t="s">
        <v>1362</v>
      </c>
      <c r="J2" s="123" t="s">
        <v>1446</v>
      </c>
      <c r="K2" s="123" t="s">
        <v>1363</v>
      </c>
      <c r="L2" s="123" t="s">
        <v>1364</v>
      </c>
      <c r="M2" s="123" t="s">
        <v>1365</v>
      </c>
      <c r="N2" s="123" t="s">
        <v>1366</v>
      </c>
      <c r="O2" s="123" t="s">
        <v>1367</v>
      </c>
      <c r="P2" s="120" t="s">
        <v>1453</v>
      </c>
      <c r="Q2" s="120" t="s">
        <v>1475</v>
      </c>
      <c r="S2" s="401" t="str">
        <f>+Presupuesto!D11</f>
        <v>Recurrente</v>
      </c>
      <c r="T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208" t="s">
        <v>419</v>
      </c>
      <c r="AI2" s="208" t="s">
        <v>420</v>
      </c>
      <c r="AJ2" s="208" t="s">
        <v>421</v>
      </c>
      <c r="AK2" s="208" t="s">
        <v>422</v>
      </c>
      <c r="AL2" s="208" t="s">
        <v>423</v>
      </c>
      <c r="AM2" s="208" t="s">
        <v>426</v>
      </c>
      <c r="AN2" s="208" t="s">
        <v>424</v>
      </c>
      <c r="AO2" s="208" t="s">
        <v>425</v>
      </c>
      <c r="AP2" s="208" t="s">
        <v>427</v>
      </c>
      <c r="AQ2" s="208" t="s">
        <v>428</v>
      </c>
      <c r="AR2" s="208" t="s">
        <v>429</v>
      </c>
      <c r="AS2" s="208" t="s">
        <v>430</v>
      </c>
      <c r="AT2" s="208" t="s">
        <v>431</v>
      </c>
      <c r="AU2" s="208" t="s">
        <v>432</v>
      </c>
      <c r="AV2" s="208" t="s">
        <v>433</v>
      </c>
      <c r="AW2" s="208" t="s">
        <v>434</v>
      </c>
      <c r="AX2" s="208" t="s">
        <v>435</v>
      </c>
      <c r="AY2" s="208" t="s">
        <v>436</v>
      </c>
      <c r="AZ2" s="208" t="s">
        <v>437</v>
      </c>
      <c r="BA2" s="208" t="s">
        <v>438</v>
      </c>
      <c r="BB2" s="208" t="s">
        <v>439</v>
      </c>
      <c r="BC2" s="208" t="s">
        <v>440</v>
      </c>
      <c r="BD2" s="208" t="s">
        <v>441</v>
      </c>
      <c r="BE2" s="208" t="s">
        <v>442</v>
      </c>
      <c r="BF2" s="208" t="s">
        <v>443</v>
      </c>
      <c r="BG2" s="208" t="s">
        <v>444</v>
      </c>
      <c r="BH2" s="208" t="s">
        <v>445</v>
      </c>
      <c r="BI2" s="208" t="s">
        <v>446</v>
      </c>
      <c r="BJ2" s="208" t="s">
        <v>447</v>
      </c>
      <c r="BK2" s="208" t="s">
        <v>448</v>
      </c>
      <c r="BL2" s="208" t="s">
        <v>449</v>
      </c>
      <c r="BM2" s="208" t="s">
        <v>450</v>
      </c>
      <c r="BN2" s="208" t="s">
        <v>451</v>
      </c>
      <c r="BO2" s="208" t="s">
        <v>452</v>
      </c>
      <c r="BP2" s="208" t="s">
        <v>453</v>
      </c>
      <c r="BQ2" s="208" t="s">
        <v>454</v>
      </c>
      <c r="BR2" s="208" t="s">
        <v>455</v>
      </c>
      <c r="BS2" s="208" t="s">
        <v>456</v>
      </c>
      <c r="BT2" s="208" t="s">
        <v>457</v>
      </c>
      <c r="BU2" s="208" t="s">
        <v>458</v>
      </c>
    </row>
    <row r="3" spans="1:515" s="120" customFormat="1" hidden="1" x14ac:dyDescent="0.25">
      <c r="A3" s="151"/>
      <c r="B3" s="151"/>
      <c r="C3" s="151"/>
      <c r="D3" s="151"/>
      <c r="E3" s="151"/>
      <c r="F3" s="151"/>
      <c r="G3" s="153"/>
      <c r="H3" s="153"/>
      <c r="I3" s="153"/>
      <c r="J3" s="153"/>
      <c r="K3" s="153"/>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20">
        <v>900</v>
      </c>
      <c r="AZ3" s="120">
        <v>650</v>
      </c>
      <c r="BA3" s="120">
        <v>620</v>
      </c>
      <c r="BB3" s="209">
        <f>+'Cuadro Resumen'!C213</f>
        <v>6045.3105000000005</v>
      </c>
      <c r="BC3" s="209">
        <f>+'Cuadro Resumen'!D213</f>
        <v>5571.1684999999998</v>
      </c>
      <c r="BD3" s="209">
        <f>+'Cuadro Resumen'!E213</f>
        <v>7112.13</v>
      </c>
      <c r="BE3" s="209">
        <f>+'Cuadro Resumen'!F213</f>
        <v>6637.9880000000003</v>
      </c>
      <c r="BF3" s="209">
        <f>+'Cuadro Resumen'!C214</f>
        <v>5334.0974999999999</v>
      </c>
      <c r="BG3" s="209">
        <f>+'Cuadro Resumen'!D214</f>
        <v>4859.9555</v>
      </c>
      <c r="BH3" s="209">
        <f>+'Cuadro Resumen'!E214</f>
        <v>6400.9170000000004</v>
      </c>
      <c r="BI3" s="209">
        <f>+'Cuadro Resumen'!F214</f>
        <v>5926.7750000000005</v>
      </c>
      <c r="BJ3" s="210">
        <f>+'Cuadro Resumen'!C215</f>
        <v>4622.8845000000001</v>
      </c>
      <c r="BK3" s="210">
        <f>+'Cuadro Resumen'!D215</f>
        <v>4267.2780000000002</v>
      </c>
      <c r="BL3" s="210">
        <f>+'Cuadro Resumen'!E215</f>
        <v>5689.7039999999997</v>
      </c>
      <c r="BM3" s="210">
        <f>+'Cuadro Resumen'!F215</f>
        <v>5215.5619999999999</v>
      </c>
      <c r="BN3" s="210">
        <f>+'Cuadro Resumen'!C216</f>
        <v>3911.6714999999999</v>
      </c>
      <c r="BO3" s="210">
        <f>+'Cuadro Resumen'!D216</f>
        <v>3556.0650000000001</v>
      </c>
      <c r="BP3" s="210">
        <f>+'Cuadro Resumen'!E216</f>
        <v>4978.491</v>
      </c>
      <c r="BQ3" s="210">
        <f>+'Cuadro Resumen'!F216</f>
        <v>4622.8845000000001</v>
      </c>
      <c r="BR3" s="210">
        <f>+'Cuadro Resumen'!C217</f>
        <v>3437.5295000000001</v>
      </c>
      <c r="BS3" s="210">
        <f>+'Cuadro Resumen'!D217</f>
        <v>3200.4585000000002</v>
      </c>
      <c r="BT3" s="210">
        <f>+'Cuadro Resumen'!E217</f>
        <v>4385.8135000000002</v>
      </c>
      <c r="BU3" s="210">
        <f>+'Cuadro Resumen'!F217</f>
        <v>4030.2069999999999</v>
      </c>
    </row>
    <row r="5" spans="1:515" ht="60" customHeight="1" x14ac:dyDescent="0.25">
      <c r="C5" s="193" t="s">
        <v>248</v>
      </c>
      <c r="D5" s="402">
        <f>SUMIF(C:C,$C$10,D:D)</f>
        <v>115696</v>
      </c>
    </row>
    <row r="6" spans="1:515" x14ac:dyDescent="0.25">
      <c r="C6" s="70"/>
      <c r="D6" s="70"/>
      <c r="E6" s="70"/>
      <c r="F6" s="70"/>
      <c r="G6" s="70"/>
      <c r="H6" s="78"/>
      <c r="I6" s="70"/>
      <c r="J6" s="70"/>
    </row>
    <row r="7" spans="1:515" x14ac:dyDescent="0.25">
      <c r="C7" s="70" t="s">
        <v>41</v>
      </c>
      <c r="D7" s="70"/>
      <c r="E7" s="70"/>
      <c r="F7" s="70"/>
      <c r="G7" s="70"/>
      <c r="H7" s="78"/>
      <c r="I7" s="70"/>
      <c r="J7" s="70"/>
    </row>
    <row r="8" spans="1:515" x14ac:dyDescent="0.25">
      <c r="C8" s="70" t="s">
        <v>42</v>
      </c>
      <c r="D8" s="70"/>
      <c r="E8" s="70"/>
      <c r="F8" s="70"/>
      <c r="G8" s="70"/>
      <c r="H8" s="78"/>
      <c r="I8" s="70"/>
      <c r="J8" s="70"/>
    </row>
    <row r="9" spans="1:515" ht="15.75" thickBot="1" x14ac:dyDescent="0.3">
      <c r="B9" s="91"/>
      <c r="C9" s="175"/>
      <c r="D9" s="175"/>
      <c r="E9" s="175"/>
      <c r="F9" s="175"/>
      <c r="G9" s="175"/>
      <c r="H9" s="78"/>
      <c r="I9" s="175"/>
      <c r="J9" s="175"/>
      <c r="K9" s="110"/>
    </row>
    <row r="10" spans="1:515" ht="15.75" thickBot="1" x14ac:dyDescent="0.3">
      <c r="B10" s="91"/>
      <c r="C10" s="29" t="s">
        <v>43</v>
      </c>
      <c r="D10" s="30">
        <f>SUM(G17:G26)</f>
        <v>2000</v>
      </c>
      <c r="E10" s="91"/>
      <c r="F10" s="91"/>
      <c r="G10" s="91"/>
      <c r="H10" s="75"/>
      <c r="I10" s="75"/>
      <c r="J10" s="75"/>
      <c r="K10" s="110"/>
    </row>
    <row r="11" spans="1:515" x14ac:dyDescent="0.25">
      <c r="B11" s="91"/>
      <c r="C11" s="70"/>
      <c r="D11" s="31"/>
      <c r="E11" s="91"/>
      <c r="F11" s="91"/>
      <c r="G11" s="91"/>
      <c r="H11" s="75"/>
      <c r="I11" s="75"/>
      <c r="J11" s="75"/>
      <c r="K11" s="110"/>
    </row>
    <row r="12" spans="1:515" x14ac:dyDescent="0.25">
      <c r="B12" s="91"/>
      <c r="C12" s="70"/>
      <c r="D12" s="31"/>
      <c r="E12" s="91"/>
      <c r="F12" s="91"/>
      <c r="G12" s="91"/>
      <c r="H12" s="75"/>
      <c r="I12" s="75"/>
      <c r="J12" s="75"/>
      <c r="K12" s="110"/>
      <c r="N12" s="151"/>
    </row>
    <row r="13" spans="1:515" ht="15.75" x14ac:dyDescent="0.25">
      <c r="B13" s="91"/>
      <c r="C13" s="200" t="s">
        <v>391</v>
      </c>
      <c r="D13" s="322" t="s">
        <v>1725</v>
      </c>
      <c r="E13" s="91"/>
      <c r="F13" s="91"/>
      <c r="G13" s="91"/>
      <c r="H13" s="75"/>
      <c r="I13" s="75"/>
      <c r="J13" s="75"/>
      <c r="K13" s="110"/>
      <c r="N13" s="151"/>
    </row>
    <row r="14" spans="1:515" ht="18.75" x14ac:dyDescent="0.25">
      <c r="B14" s="91"/>
      <c r="C14" s="20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TIC_vacía'!$F:$G,2,FALSE),IFERROR(VLOOKUP(D13,'16. Desa. del Sistema Educ.Sup.'!$F:$G,2,FALSE),IFERROR(VLOOKUP(D13,'8. Cultura de Inno. Insti...'!$F:$G,2,FALSE),VLOOKUP(D13,'7. Lo Esencial de la Reforma U.'!$F:$G,2,0)))))))))))))))))</f>
        <v>Gestión de charlas, conferencias y capacitaciones en TIC dirigidas a instituciones públicas y privadas como actividad de vinculación.</v>
      </c>
      <c r="D14" s="31"/>
      <c r="E14" s="91"/>
      <c r="F14" s="91"/>
      <c r="G14" s="91"/>
      <c r="H14" s="75"/>
      <c r="I14" s="75"/>
      <c r="J14" s="75"/>
      <c r="K14" s="110"/>
      <c r="N14" s="151"/>
    </row>
    <row r="15" spans="1:515" ht="15.75" thickBot="1" x14ac:dyDescent="0.3">
      <c r="B15" s="91"/>
      <c r="C15" s="70"/>
      <c r="D15" s="31"/>
      <c r="E15" s="91"/>
      <c r="F15" s="91"/>
      <c r="G15" s="91"/>
      <c r="H15" s="75"/>
      <c r="I15" s="75"/>
      <c r="J15" s="75"/>
      <c r="K15" s="110"/>
      <c r="N15" s="151"/>
    </row>
    <row r="16" spans="1:515" ht="32.25" customHeight="1" thickBot="1" x14ac:dyDescent="0.3">
      <c r="B16" s="91"/>
      <c r="C16" s="124" t="s">
        <v>44</v>
      </c>
      <c r="D16" s="127" t="s">
        <v>45</v>
      </c>
      <c r="E16" s="126" t="s">
        <v>55</v>
      </c>
      <c r="F16" s="126" t="s">
        <v>57</v>
      </c>
      <c r="G16" s="125" t="s">
        <v>27</v>
      </c>
      <c r="H16" s="131" t="s">
        <v>130</v>
      </c>
      <c r="I16" s="126" t="s">
        <v>46</v>
      </c>
      <c r="J16" s="126" t="s">
        <v>131</v>
      </c>
      <c r="K16" s="126" t="s">
        <v>409</v>
      </c>
      <c r="L16" s="126" t="s">
        <v>410</v>
      </c>
      <c r="N16" s="151"/>
    </row>
    <row r="17" spans="2:14" x14ac:dyDescent="0.25">
      <c r="B17" s="91"/>
      <c r="C17" s="289" t="s">
        <v>47</v>
      </c>
      <c r="D17" s="773"/>
      <c r="E17" s="290"/>
      <c r="F17" s="113">
        <v>30000</v>
      </c>
      <c r="G17" s="291">
        <f t="shared" ref="G17:G25" si="0">E17*F17</f>
        <v>0</v>
      </c>
      <c r="H17" s="292"/>
      <c r="I17" s="114" t="s">
        <v>698</v>
      </c>
      <c r="J17" s="114" t="str">
        <f>VLOOKUP(I17,Presupuesto!$B$11:$C$566,2,0)</f>
        <v>SERVICIOS DE CAPACITACION.</v>
      </c>
      <c r="K17" s="293" t="s">
        <v>470</v>
      </c>
      <c r="L17" s="114" t="s">
        <v>393</v>
      </c>
      <c r="N17" s="151"/>
    </row>
    <row r="18" spans="2:14" x14ac:dyDescent="0.25">
      <c r="B18" s="91"/>
      <c r="C18" s="97" t="s">
        <v>48</v>
      </c>
      <c r="D18" s="774"/>
      <c r="E18" s="198">
        <v>10</v>
      </c>
      <c r="F18" s="98">
        <v>50</v>
      </c>
      <c r="G18" s="95">
        <f t="shared" si="0"/>
        <v>500</v>
      </c>
      <c r="H18" s="159" t="s">
        <v>128</v>
      </c>
      <c r="I18" s="96" t="s">
        <v>716</v>
      </c>
      <c r="J18" s="96" t="str">
        <f>VLOOKUP(I18,Presupuesto!$B$11:$C$566,2,0)</f>
        <v>SERVICIOS DE IMPRENTA PUBLIC.Y REPRODUCCION</v>
      </c>
      <c r="K18" s="96" t="str">
        <f t="shared" ref="K18:K26" si="1">$K$17</f>
        <v>Vinculación Universidad-Sociedad</v>
      </c>
      <c r="L18" s="96" t="s">
        <v>398</v>
      </c>
      <c r="N18" s="151"/>
    </row>
    <row r="19" spans="2:14" x14ac:dyDescent="0.25">
      <c r="B19" s="91"/>
      <c r="C19" s="97" t="s">
        <v>49</v>
      </c>
      <c r="D19" s="774"/>
      <c r="E19" s="198">
        <v>10</v>
      </c>
      <c r="F19" s="98">
        <v>150</v>
      </c>
      <c r="G19" s="95">
        <f t="shared" si="0"/>
        <v>1500</v>
      </c>
      <c r="H19" s="159" t="s">
        <v>128</v>
      </c>
      <c r="I19" s="96" t="s">
        <v>791</v>
      </c>
      <c r="J19" s="96" t="str">
        <f>VLOOKUP(I19,Presupuesto!$B$11:$C$566,2,0)</f>
        <v>ALIMENTOS B EBIDAS PARA PERSONAS</v>
      </c>
      <c r="K19" s="96" t="str">
        <f t="shared" si="1"/>
        <v>Vinculación Universidad-Sociedad</v>
      </c>
      <c r="L19" s="96" t="s">
        <v>398</v>
      </c>
      <c r="N19" s="151"/>
    </row>
    <row r="20" spans="2:14" x14ac:dyDescent="0.25">
      <c r="B20" s="91"/>
      <c r="C20" s="97" t="s">
        <v>50</v>
      </c>
      <c r="D20" s="774"/>
      <c r="E20" s="149">
        <v>0</v>
      </c>
      <c r="F20" s="116">
        <v>10000</v>
      </c>
      <c r="G20" s="95">
        <f t="shared" si="0"/>
        <v>0</v>
      </c>
      <c r="H20" s="159"/>
      <c r="I20" s="284" t="s">
        <v>748</v>
      </c>
      <c r="J20" s="96" t="str">
        <f>VLOOKUP(I20,Presupuesto!$B$11:$C$566,2,0)</f>
        <v>PASAJES NACIONALES</v>
      </c>
      <c r="K20" s="96" t="str">
        <f t="shared" si="1"/>
        <v>Vinculación Universidad-Sociedad</v>
      </c>
      <c r="L20" s="96" t="s">
        <v>411</v>
      </c>
      <c r="N20" s="151"/>
    </row>
    <row r="21" spans="2:14" x14ac:dyDescent="0.25">
      <c r="B21" s="91"/>
      <c r="C21" s="97" t="s">
        <v>416</v>
      </c>
      <c r="D21" s="774"/>
      <c r="E21" s="149">
        <v>0</v>
      </c>
      <c r="F21" s="116">
        <v>250</v>
      </c>
      <c r="G21" s="95">
        <f t="shared" si="0"/>
        <v>0</v>
      </c>
      <c r="H21" s="159"/>
      <c r="I21" s="96" t="s">
        <v>820</v>
      </c>
      <c r="J21" s="96" t="str">
        <f>VLOOKUP(I21,Presupuesto!$B$11:$C$566,2,0)</f>
        <v>PRODUCTOS PAPEL Y CARTON</v>
      </c>
      <c r="K21" s="96" t="str">
        <f t="shared" si="1"/>
        <v>Vinculación Universidad-Sociedad</v>
      </c>
      <c r="L21" s="96" t="s">
        <v>411</v>
      </c>
      <c r="N21" s="151"/>
    </row>
    <row r="22" spans="2:14" x14ac:dyDescent="0.25">
      <c r="B22" s="91"/>
      <c r="C22" s="97" t="s">
        <v>51</v>
      </c>
      <c r="D22" s="774"/>
      <c r="E22" s="198">
        <f>(D17*25)/500</f>
        <v>0</v>
      </c>
      <c r="F22" s="98">
        <v>85</v>
      </c>
      <c r="G22" s="95">
        <f t="shared" si="0"/>
        <v>0</v>
      </c>
      <c r="H22" s="159"/>
      <c r="I22" s="96" t="s">
        <v>820</v>
      </c>
      <c r="J22" s="96" t="str">
        <f>VLOOKUP(I22,Presupuesto!$B$11:$C$566,2,0)</f>
        <v>PRODUCTOS PAPEL Y CARTON</v>
      </c>
      <c r="K22" s="96" t="str">
        <f t="shared" si="1"/>
        <v>Vinculación Universidad-Sociedad</v>
      </c>
      <c r="L22" s="96" t="s">
        <v>411</v>
      </c>
      <c r="N22" s="151"/>
    </row>
    <row r="23" spans="2:14" x14ac:dyDescent="0.25">
      <c r="B23" s="91"/>
      <c r="C23" s="97" t="s">
        <v>122</v>
      </c>
      <c r="D23" s="774"/>
      <c r="E23" s="198">
        <f>D17/12</f>
        <v>0</v>
      </c>
      <c r="F23" s="98">
        <v>36</v>
      </c>
      <c r="G23" s="95">
        <f t="shared" si="0"/>
        <v>0</v>
      </c>
      <c r="H23" s="159"/>
      <c r="I23" s="96" t="s">
        <v>941</v>
      </c>
      <c r="J23" s="96" t="str">
        <f>VLOOKUP(I23,Presupuesto!$B$11:$C$566,2,0)</f>
        <v>UTILES DE ESCRITORIO, OFICINA Y ENSE¥ANZA</v>
      </c>
      <c r="K23" s="96" t="str">
        <f t="shared" si="1"/>
        <v>Vinculación Universidad-Sociedad</v>
      </c>
      <c r="L23" s="96" t="s">
        <v>411</v>
      </c>
      <c r="N23" s="151"/>
    </row>
    <row r="24" spans="2:14" x14ac:dyDescent="0.25">
      <c r="B24" s="91"/>
      <c r="C24" s="97" t="s">
        <v>34</v>
      </c>
      <c r="D24" s="774"/>
      <c r="E24" s="198">
        <f>D17/12</f>
        <v>0</v>
      </c>
      <c r="F24" s="98">
        <v>80</v>
      </c>
      <c r="G24" s="95">
        <f t="shared" si="0"/>
        <v>0</v>
      </c>
      <c r="H24" s="159"/>
      <c r="I24" s="96" t="s">
        <v>941</v>
      </c>
      <c r="J24" s="96" t="str">
        <f>VLOOKUP(I24,Presupuesto!$B$11:$C$566,2,0)</f>
        <v>UTILES DE ESCRITORIO, OFICINA Y ENSE¥ANZA</v>
      </c>
      <c r="K24" s="96" t="str">
        <f t="shared" si="1"/>
        <v>Vinculación Universidad-Sociedad</v>
      </c>
      <c r="L24" s="96" t="s">
        <v>411</v>
      </c>
      <c r="N24" s="151"/>
    </row>
    <row r="25" spans="2:14" x14ac:dyDescent="0.25">
      <c r="B25" s="91"/>
      <c r="C25" s="107" t="s">
        <v>52</v>
      </c>
      <c r="D25" s="774"/>
      <c r="E25" s="207">
        <v>0</v>
      </c>
      <c r="F25" s="117">
        <v>25</v>
      </c>
      <c r="G25" s="95">
        <f t="shared" si="0"/>
        <v>0</v>
      </c>
      <c r="H25" s="159"/>
      <c r="I25" s="96" t="s">
        <v>941</v>
      </c>
      <c r="J25" s="96" t="str">
        <f>VLOOKUP(I25,Presupuesto!$B$11:$C$566,2,0)</f>
        <v>UTILES DE ESCRITORIO, OFICINA Y ENSE¥ANZA</v>
      </c>
      <c r="K25" s="96" t="str">
        <f t="shared" si="1"/>
        <v>Vinculación Universidad-Sociedad</v>
      </c>
      <c r="L25" s="96" t="s">
        <v>411</v>
      </c>
      <c r="N25" s="151"/>
    </row>
    <row r="26" spans="2:14" ht="15.75" thickBot="1" x14ac:dyDescent="0.3">
      <c r="B26" s="91"/>
      <c r="C26" s="211" t="s">
        <v>431</v>
      </c>
      <c r="D26" s="212">
        <v>0</v>
      </c>
      <c r="E26" s="294">
        <v>0</v>
      </c>
      <c r="F26" s="102">
        <f>HLOOKUP(C26,$AH$2:$BU$3,2,0)</f>
        <v>1750</v>
      </c>
      <c r="G26" s="103">
        <f>D26*E26*F26</f>
        <v>0</v>
      </c>
      <c r="H26" s="295"/>
      <c r="I26" s="296" t="s">
        <v>760</v>
      </c>
      <c r="J26" s="104" t="str">
        <f>VLOOKUP(I26,Presupuesto!$B$11:$C$566,2,0)</f>
        <v>VIATICOS NACIONALES</v>
      </c>
      <c r="K26" s="297" t="str">
        <f t="shared" si="1"/>
        <v>Vinculación Universidad-Sociedad</v>
      </c>
      <c r="L26" s="297" t="s">
        <v>411</v>
      </c>
    </row>
    <row r="27" spans="2:14" x14ac:dyDescent="0.25">
      <c r="B27" s="91"/>
      <c r="C27" s="91"/>
      <c r="E27" s="110"/>
      <c r="F27" s="110"/>
      <c r="G27" s="110"/>
      <c r="H27" s="172"/>
      <c r="I27" s="110"/>
      <c r="J27" s="110"/>
      <c r="K27" s="110"/>
    </row>
    <row r="28" spans="2:14" ht="15.75" thickBot="1" x14ac:dyDescent="0.3"/>
    <row r="29" spans="2:14" ht="15.75" thickBot="1" x14ac:dyDescent="0.3">
      <c r="C29" s="29" t="s">
        <v>43</v>
      </c>
      <c r="D29" s="30">
        <f>SUM(G36:G45)</f>
        <v>3000</v>
      </c>
      <c r="E29" s="91"/>
      <c r="F29" s="91"/>
      <c r="G29" s="91"/>
      <c r="H29" s="75"/>
      <c r="I29" s="75"/>
      <c r="J29" s="75"/>
      <c r="K29" s="110"/>
    </row>
    <row r="30" spans="2:14" x14ac:dyDescent="0.25">
      <c r="C30" s="70"/>
      <c r="D30" s="31"/>
      <c r="E30" s="91"/>
      <c r="F30" s="91"/>
      <c r="G30" s="91"/>
      <c r="H30" s="75"/>
      <c r="I30" s="75"/>
      <c r="J30" s="75"/>
      <c r="K30" s="110"/>
    </row>
    <row r="31" spans="2:14" x14ac:dyDescent="0.25">
      <c r="C31" s="70"/>
      <c r="D31" s="31"/>
      <c r="E31" s="91"/>
      <c r="F31" s="91"/>
      <c r="G31" s="91"/>
      <c r="H31" s="75"/>
      <c r="I31" s="75"/>
      <c r="J31" s="75"/>
      <c r="K31" s="110"/>
    </row>
    <row r="32" spans="2:14" ht="15.75" x14ac:dyDescent="0.25">
      <c r="C32" s="200" t="s">
        <v>391</v>
      </c>
      <c r="D32" s="322" t="s">
        <v>1731</v>
      </c>
      <c r="E32" s="91"/>
      <c r="F32" s="91"/>
      <c r="G32" s="91"/>
      <c r="H32" s="75"/>
      <c r="I32" s="75"/>
      <c r="J32" s="75"/>
      <c r="K32" s="110"/>
    </row>
    <row r="33" spans="3:12" ht="18.75" x14ac:dyDescent="0.25">
      <c r="C33" s="205" t="str">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TIC_vacía'!$F:$G,2,FALSE),IFERROR(VLOOKUP(D32,'16. Desa. del Sistema Educ.Sup.'!$F:$G,2,FALSE),IFERROR(VLOOKUP(D32,'8. Cultura de Inno. Insti...'!$F:$G,2,FALSE),VLOOKUP(D32,'7. Lo Esencial de la Reforma U.'!$F:$G,2,0)))))))))))))))))</f>
        <v>Realización de visitas guiadas a estudiantes de educación primaria y secundaria en la Biblioteca Central de la UNAH.</v>
      </c>
      <c r="D33" s="31"/>
      <c r="E33" s="91"/>
      <c r="F33" s="91"/>
      <c r="G33" s="91"/>
      <c r="H33" s="75"/>
      <c r="I33" s="75"/>
      <c r="J33" s="75"/>
      <c r="K33" s="110"/>
    </row>
    <row r="34" spans="3:12" ht="15.75" thickBot="1" x14ac:dyDescent="0.3">
      <c r="C34" s="70"/>
      <c r="D34" s="31"/>
      <c r="E34" s="91"/>
      <c r="F34" s="91"/>
      <c r="G34" s="91"/>
      <c r="H34" s="75"/>
      <c r="I34" s="75"/>
      <c r="J34" s="75"/>
      <c r="K34" s="110"/>
    </row>
    <row r="35" spans="3:12" ht="30.75" thickBot="1" x14ac:dyDescent="0.3">
      <c r="C35" s="124" t="s">
        <v>44</v>
      </c>
      <c r="D35" s="127" t="s">
        <v>45</v>
      </c>
      <c r="E35" s="126" t="s">
        <v>55</v>
      </c>
      <c r="F35" s="126" t="s">
        <v>57</v>
      </c>
      <c r="G35" s="125" t="s">
        <v>27</v>
      </c>
      <c r="H35" s="131" t="s">
        <v>130</v>
      </c>
      <c r="I35" s="126" t="s">
        <v>46</v>
      </c>
      <c r="J35" s="126" t="s">
        <v>131</v>
      </c>
      <c r="K35" s="126" t="s">
        <v>409</v>
      </c>
      <c r="L35" s="126" t="s">
        <v>410</v>
      </c>
    </row>
    <row r="36" spans="3:12" x14ac:dyDescent="0.25">
      <c r="C36" s="289" t="s">
        <v>47</v>
      </c>
      <c r="D36" s="773"/>
      <c r="E36" s="290"/>
      <c r="F36" s="113">
        <v>30000</v>
      </c>
      <c r="G36" s="291">
        <f t="shared" ref="G36:G44" si="2">E36*F36</f>
        <v>0</v>
      </c>
      <c r="H36" s="292"/>
      <c r="I36" s="114" t="s">
        <v>698</v>
      </c>
      <c r="J36" s="114" t="str">
        <f>VLOOKUP(I36,Presupuesto!$B$11:$C$566,2,0)</f>
        <v>SERVICIOS DE CAPACITACION.</v>
      </c>
      <c r="K36" s="293" t="s">
        <v>470</v>
      </c>
      <c r="L36" s="114" t="s">
        <v>393</v>
      </c>
    </row>
    <row r="37" spans="3:12" x14ac:dyDescent="0.25">
      <c r="C37" s="97" t="s">
        <v>48</v>
      </c>
      <c r="D37" s="774"/>
      <c r="E37" s="198">
        <v>15</v>
      </c>
      <c r="F37" s="98">
        <v>50</v>
      </c>
      <c r="G37" s="95">
        <f t="shared" si="2"/>
        <v>750</v>
      </c>
      <c r="H37" s="159" t="s">
        <v>128</v>
      </c>
      <c r="I37" s="96" t="s">
        <v>716</v>
      </c>
      <c r="J37" s="96" t="str">
        <f>VLOOKUP(I37,Presupuesto!$B$11:$C$566,2,0)</f>
        <v>SERVICIOS DE IMPRENTA PUBLIC.Y REPRODUCCION</v>
      </c>
      <c r="K37" s="96" t="str">
        <f>$K$36</f>
        <v>Vinculación Universidad-Sociedad</v>
      </c>
      <c r="L37" s="96" t="s">
        <v>395</v>
      </c>
    </row>
    <row r="38" spans="3:12" x14ac:dyDescent="0.25">
      <c r="C38" s="97" t="s">
        <v>49</v>
      </c>
      <c r="D38" s="774"/>
      <c r="E38" s="198">
        <v>15</v>
      </c>
      <c r="F38" s="98">
        <v>150</v>
      </c>
      <c r="G38" s="95">
        <f t="shared" si="2"/>
        <v>2250</v>
      </c>
      <c r="H38" s="159" t="s">
        <v>128</v>
      </c>
      <c r="I38" s="96" t="s">
        <v>791</v>
      </c>
      <c r="J38" s="96" t="str">
        <f>VLOOKUP(I38,Presupuesto!$B$11:$C$566,2,0)</f>
        <v>ALIMENTOS B EBIDAS PARA PERSONAS</v>
      </c>
      <c r="K38" s="96" t="str">
        <f t="shared" ref="K38:K45" si="3">$K$36</f>
        <v>Vinculación Universidad-Sociedad</v>
      </c>
      <c r="L38" s="96" t="s">
        <v>395</v>
      </c>
    </row>
    <row r="39" spans="3:12" x14ac:dyDescent="0.25">
      <c r="C39" s="97" t="s">
        <v>50</v>
      </c>
      <c r="D39" s="774"/>
      <c r="E39" s="149">
        <v>0</v>
      </c>
      <c r="F39" s="116">
        <v>10000</v>
      </c>
      <c r="G39" s="95">
        <f t="shared" si="2"/>
        <v>0</v>
      </c>
      <c r="H39" s="159"/>
      <c r="I39" s="284" t="s">
        <v>748</v>
      </c>
      <c r="J39" s="96" t="str">
        <f>VLOOKUP(I39,Presupuesto!$B$11:$C$566,2,0)</f>
        <v>PASAJES NACIONALES</v>
      </c>
      <c r="K39" s="96" t="str">
        <f t="shared" si="3"/>
        <v>Vinculación Universidad-Sociedad</v>
      </c>
      <c r="L39" s="96" t="s">
        <v>411</v>
      </c>
    </row>
    <row r="40" spans="3:12" x14ac:dyDescent="0.25">
      <c r="C40" s="97" t="s">
        <v>416</v>
      </c>
      <c r="D40" s="774"/>
      <c r="E40" s="149">
        <v>0</v>
      </c>
      <c r="F40" s="116">
        <v>250</v>
      </c>
      <c r="G40" s="95">
        <f t="shared" si="2"/>
        <v>0</v>
      </c>
      <c r="H40" s="159"/>
      <c r="I40" s="96" t="s">
        <v>820</v>
      </c>
      <c r="J40" s="96" t="str">
        <f>VLOOKUP(I40,Presupuesto!$B$11:$C$566,2,0)</f>
        <v>PRODUCTOS PAPEL Y CARTON</v>
      </c>
      <c r="K40" s="96" t="str">
        <f t="shared" si="3"/>
        <v>Vinculación Universidad-Sociedad</v>
      </c>
      <c r="L40" s="96" t="s">
        <v>411</v>
      </c>
    </row>
    <row r="41" spans="3:12" x14ac:dyDescent="0.25">
      <c r="C41" s="97" t="s">
        <v>51</v>
      </c>
      <c r="D41" s="774"/>
      <c r="E41" s="198">
        <f>(D36*25)/500</f>
        <v>0</v>
      </c>
      <c r="F41" s="98">
        <v>85</v>
      </c>
      <c r="G41" s="95">
        <f t="shared" si="2"/>
        <v>0</v>
      </c>
      <c r="H41" s="159"/>
      <c r="I41" s="96" t="s">
        <v>820</v>
      </c>
      <c r="J41" s="96" t="str">
        <f>VLOOKUP(I41,Presupuesto!$B$11:$C$566,2,0)</f>
        <v>PRODUCTOS PAPEL Y CARTON</v>
      </c>
      <c r="K41" s="96" t="str">
        <f t="shared" si="3"/>
        <v>Vinculación Universidad-Sociedad</v>
      </c>
      <c r="L41" s="96" t="s">
        <v>411</v>
      </c>
    </row>
    <row r="42" spans="3:12" x14ac:dyDescent="0.25">
      <c r="C42" s="97" t="s">
        <v>122</v>
      </c>
      <c r="D42" s="774"/>
      <c r="E42" s="198">
        <f>D36/12</f>
        <v>0</v>
      </c>
      <c r="F42" s="98">
        <v>36</v>
      </c>
      <c r="G42" s="95">
        <f t="shared" si="2"/>
        <v>0</v>
      </c>
      <c r="H42" s="159"/>
      <c r="I42" s="96" t="s">
        <v>941</v>
      </c>
      <c r="J42" s="96" t="str">
        <f>VLOOKUP(I42,Presupuesto!$B$11:$C$566,2,0)</f>
        <v>UTILES DE ESCRITORIO, OFICINA Y ENSE¥ANZA</v>
      </c>
      <c r="K42" s="96" t="str">
        <f t="shared" si="3"/>
        <v>Vinculación Universidad-Sociedad</v>
      </c>
      <c r="L42" s="96" t="s">
        <v>411</v>
      </c>
    </row>
    <row r="43" spans="3:12" x14ac:dyDescent="0.25">
      <c r="C43" s="97" t="s">
        <v>34</v>
      </c>
      <c r="D43" s="774"/>
      <c r="E43" s="198">
        <f>D36/12</f>
        <v>0</v>
      </c>
      <c r="F43" s="98">
        <v>80</v>
      </c>
      <c r="G43" s="95">
        <f t="shared" si="2"/>
        <v>0</v>
      </c>
      <c r="H43" s="159"/>
      <c r="I43" s="96" t="s">
        <v>941</v>
      </c>
      <c r="J43" s="96" t="str">
        <f>VLOOKUP(I43,Presupuesto!$B$11:$C$566,2,0)</f>
        <v>UTILES DE ESCRITORIO, OFICINA Y ENSE¥ANZA</v>
      </c>
      <c r="K43" s="96" t="str">
        <f t="shared" si="3"/>
        <v>Vinculación Universidad-Sociedad</v>
      </c>
      <c r="L43" s="96" t="s">
        <v>411</v>
      </c>
    </row>
    <row r="44" spans="3:12" x14ac:dyDescent="0.25">
      <c r="C44" s="107" t="s">
        <v>52</v>
      </c>
      <c r="D44" s="774"/>
      <c r="E44" s="207">
        <v>0</v>
      </c>
      <c r="F44" s="117">
        <v>25</v>
      </c>
      <c r="G44" s="95">
        <f t="shared" si="2"/>
        <v>0</v>
      </c>
      <c r="H44" s="159"/>
      <c r="I44" s="96" t="s">
        <v>941</v>
      </c>
      <c r="J44" s="96" t="str">
        <f>VLOOKUP(I44,Presupuesto!$B$11:$C$566,2,0)</f>
        <v>UTILES DE ESCRITORIO, OFICINA Y ENSE¥ANZA</v>
      </c>
      <c r="K44" s="96" t="str">
        <f t="shared" si="3"/>
        <v>Vinculación Universidad-Sociedad</v>
      </c>
      <c r="L44" s="96" t="s">
        <v>411</v>
      </c>
    </row>
    <row r="45" spans="3:12" ht="15.75" thickBot="1" x14ac:dyDescent="0.3">
      <c r="C45" s="211" t="s">
        <v>431</v>
      </c>
      <c r="D45" s="212">
        <v>0</v>
      </c>
      <c r="E45" s="294">
        <v>0</v>
      </c>
      <c r="F45" s="102">
        <f>HLOOKUP(C45,$AH$2:$BU$3,2,0)</f>
        <v>1750</v>
      </c>
      <c r="G45" s="103">
        <f>D45*E45*F45</f>
        <v>0</v>
      </c>
      <c r="H45" s="295"/>
      <c r="I45" s="296" t="s">
        <v>760</v>
      </c>
      <c r="J45" s="104" t="str">
        <f>VLOOKUP(I45,Presupuesto!$B$11:$C$566,2,0)</f>
        <v>VIATICOS NACIONALES</v>
      </c>
      <c r="K45" s="297" t="str">
        <f t="shared" si="3"/>
        <v>Vinculación Universidad-Sociedad</v>
      </c>
      <c r="L45" s="297" t="s">
        <v>411</v>
      </c>
    </row>
    <row r="47" spans="3:12" ht="15.75" thickBot="1" x14ac:dyDescent="0.3"/>
    <row r="48" spans="3:12" ht="15.75" thickBot="1" x14ac:dyDescent="0.3">
      <c r="C48" s="29" t="s">
        <v>43</v>
      </c>
      <c r="D48" s="30">
        <f>SUM(G55:G64)</f>
        <v>50000</v>
      </c>
      <c r="E48" s="91"/>
      <c r="F48" s="91"/>
      <c r="G48" s="91"/>
      <c r="H48" s="75"/>
      <c r="I48" s="75"/>
      <c r="J48" s="75"/>
      <c r="K48" s="110"/>
    </row>
    <row r="49" spans="3:12" x14ac:dyDescent="0.25">
      <c r="C49" s="70"/>
      <c r="D49" s="31"/>
      <c r="E49" s="91"/>
      <c r="F49" s="91"/>
      <c r="G49" s="91"/>
      <c r="H49" s="75"/>
      <c r="I49" s="75"/>
      <c r="J49" s="75"/>
      <c r="K49" s="110"/>
    </row>
    <row r="50" spans="3:12" x14ac:dyDescent="0.25">
      <c r="C50" s="70"/>
      <c r="D50" s="31"/>
      <c r="E50" s="91"/>
      <c r="F50" s="91"/>
      <c r="G50" s="91"/>
      <c r="H50" s="75"/>
      <c r="I50" s="75"/>
      <c r="J50" s="75"/>
      <c r="K50" s="110"/>
    </row>
    <row r="51" spans="3:12" ht="15.75" x14ac:dyDescent="0.25">
      <c r="C51" s="200" t="s">
        <v>391</v>
      </c>
      <c r="D51" s="322" t="s">
        <v>1738</v>
      </c>
      <c r="E51" s="91"/>
      <c r="F51" s="91"/>
      <c r="G51" s="91"/>
      <c r="H51" s="75"/>
      <c r="I51" s="75"/>
      <c r="J51" s="75"/>
      <c r="K51" s="110"/>
    </row>
    <row r="52" spans="3:12" ht="18.75" x14ac:dyDescent="0.25">
      <c r="C52" s="205" t="str">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TIC_vacía'!$F:$G,2,FALSE),IFERROR(VLOOKUP(D51,'16. Desa. del Sistema Educ.Sup.'!$F:$G,2,FALSE),IFERROR(VLOOKUP(D51,'8. Cultura de Inno. Insti...'!$F:$G,2,FALSE),VLOOKUP(D51,'7. Lo Esencial de la Reforma U.'!$F:$G,2,0)))))))))))))))))</f>
        <v>Desarrollo de actividades culturales en el marco del Día Internacional de la Tierra, del Día del Idioma y el Libro.</v>
      </c>
      <c r="D52" s="31"/>
      <c r="E52" s="91"/>
      <c r="F52" s="91"/>
      <c r="G52" s="91"/>
      <c r="H52" s="75"/>
      <c r="I52" s="75"/>
      <c r="J52" s="75"/>
      <c r="K52" s="110"/>
    </row>
    <row r="53" spans="3:12" ht="15.75" thickBot="1" x14ac:dyDescent="0.3">
      <c r="C53" s="70"/>
      <c r="D53" s="31"/>
      <c r="E53" s="91"/>
      <c r="F53" s="91"/>
      <c r="G53" s="91"/>
      <c r="H53" s="75"/>
      <c r="I53" s="75"/>
      <c r="J53" s="75"/>
      <c r="K53" s="110"/>
    </row>
    <row r="54" spans="3:12" ht="30.75" thickBot="1" x14ac:dyDescent="0.3">
      <c r="C54" s="124" t="s">
        <v>44</v>
      </c>
      <c r="D54" s="127" t="s">
        <v>45</v>
      </c>
      <c r="E54" s="126" t="s">
        <v>55</v>
      </c>
      <c r="F54" s="126" t="s">
        <v>57</v>
      </c>
      <c r="G54" s="125" t="s">
        <v>27</v>
      </c>
      <c r="H54" s="131" t="s">
        <v>130</v>
      </c>
      <c r="I54" s="126" t="s">
        <v>46</v>
      </c>
      <c r="J54" s="126" t="s">
        <v>131</v>
      </c>
      <c r="K54" s="126" t="s">
        <v>409</v>
      </c>
      <c r="L54" s="126" t="s">
        <v>410</v>
      </c>
    </row>
    <row r="55" spans="3:12" x14ac:dyDescent="0.25">
      <c r="C55" s="289" t="s">
        <v>47</v>
      </c>
      <c r="D55" s="773"/>
      <c r="E55" s="290"/>
      <c r="F55" s="113">
        <v>30000</v>
      </c>
      <c r="G55" s="291">
        <f t="shared" ref="G55:G63" si="4">E55*F55</f>
        <v>0</v>
      </c>
      <c r="H55" s="292"/>
      <c r="I55" s="114" t="s">
        <v>698</v>
      </c>
      <c r="J55" s="114" t="str">
        <f>VLOOKUP(I55,Presupuesto!$B$11:$C$566,2,0)</f>
        <v>SERVICIOS DE CAPACITACION.</v>
      </c>
      <c r="K55" s="293" t="s">
        <v>1359</v>
      </c>
      <c r="L55" s="114" t="s">
        <v>393</v>
      </c>
    </row>
    <row r="56" spans="3:12" x14ac:dyDescent="0.25">
      <c r="C56" s="97" t="s">
        <v>48</v>
      </c>
      <c r="D56" s="774"/>
      <c r="E56" s="198">
        <v>200</v>
      </c>
      <c r="F56" s="98">
        <v>50</v>
      </c>
      <c r="G56" s="95">
        <f t="shared" si="4"/>
        <v>10000</v>
      </c>
      <c r="H56" s="159" t="s">
        <v>128</v>
      </c>
      <c r="I56" s="96" t="s">
        <v>716</v>
      </c>
      <c r="J56" s="96" t="str">
        <f>VLOOKUP(I56,Presupuesto!$B$11:$C$566,2,0)</f>
        <v>SERVICIOS DE IMPRENTA PUBLIC.Y REPRODUCCION</v>
      </c>
      <c r="K56" s="96" t="str">
        <f>$K$55</f>
        <v>Estudiantes y Graduados</v>
      </c>
      <c r="L56" s="96" t="s">
        <v>395</v>
      </c>
    </row>
    <row r="57" spans="3:12" x14ac:dyDescent="0.25">
      <c r="C57" s="97" t="s">
        <v>49</v>
      </c>
      <c r="D57" s="774"/>
      <c r="E57" s="198">
        <v>100</v>
      </c>
      <c r="F57" s="98">
        <v>150</v>
      </c>
      <c r="G57" s="95">
        <f t="shared" si="4"/>
        <v>15000</v>
      </c>
      <c r="H57" s="159" t="s">
        <v>128</v>
      </c>
      <c r="I57" s="96" t="s">
        <v>791</v>
      </c>
      <c r="J57" s="96" t="str">
        <f>VLOOKUP(I57,Presupuesto!$B$11:$C$566,2,0)</f>
        <v>ALIMENTOS B EBIDAS PARA PERSONAS</v>
      </c>
      <c r="K57" s="96" t="str">
        <f>$K$55</f>
        <v>Estudiantes y Graduados</v>
      </c>
      <c r="L57" s="96" t="s">
        <v>395</v>
      </c>
    </row>
    <row r="58" spans="3:12" x14ac:dyDescent="0.25">
      <c r="C58" s="97" t="s">
        <v>50</v>
      </c>
      <c r="D58" s="774"/>
      <c r="E58" s="149">
        <v>0</v>
      </c>
      <c r="F58" s="116">
        <v>10000</v>
      </c>
      <c r="G58" s="95">
        <f t="shared" si="4"/>
        <v>0</v>
      </c>
      <c r="H58" s="159"/>
      <c r="I58" s="284" t="s">
        <v>748</v>
      </c>
      <c r="J58" s="96" t="str">
        <f>VLOOKUP(I58,Presupuesto!$B$11:$C$566,2,0)</f>
        <v>PASAJES NACIONALES</v>
      </c>
      <c r="K58" s="96" t="str">
        <f>$K$55</f>
        <v>Estudiantes y Graduados</v>
      </c>
      <c r="L58" s="96" t="s">
        <v>411</v>
      </c>
    </row>
    <row r="59" spans="3:12" x14ac:dyDescent="0.25">
      <c r="C59" s="97" t="s">
        <v>416</v>
      </c>
      <c r="D59" s="774"/>
      <c r="E59" s="149">
        <v>100</v>
      </c>
      <c r="F59" s="116">
        <v>250</v>
      </c>
      <c r="G59" s="95">
        <f t="shared" si="4"/>
        <v>25000</v>
      </c>
      <c r="H59" s="159" t="s">
        <v>128</v>
      </c>
      <c r="I59" s="96" t="s">
        <v>820</v>
      </c>
      <c r="J59" s="96" t="str">
        <f>VLOOKUP(I59,Presupuesto!$B$11:$C$566,2,0)</f>
        <v>PRODUCTOS PAPEL Y CARTON</v>
      </c>
      <c r="K59" s="96" t="str">
        <f t="shared" ref="K59:K64" si="5">$K$55</f>
        <v>Estudiantes y Graduados</v>
      </c>
      <c r="L59" s="96" t="s">
        <v>395</v>
      </c>
    </row>
    <row r="60" spans="3:12" x14ac:dyDescent="0.25">
      <c r="C60" s="97" t="s">
        <v>51</v>
      </c>
      <c r="D60" s="774"/>
      <c r="E60" s="198">
        <f>(D55*25)/500</f>
        <v>0</v>
      </c>
      <c r="F60" s="98">
        <v>85</v>
      </c>
      <c r="G60" s="95">
        <f t="shared" si="4"/>
        <v>0</v>
      </c>
      <c r="H60" s="159"/>
      <c r="I60" s="96" t="s">
        <v>820</v>
      </c>
      <c r="J60" s="96" t="str">
        <f>VLOOKUP(I60,Presupuesto!$B$11:$C$566,2,0)</f>
        <v>PRODUCTOS PAPEL Y CARTON</v>
      </c>
      <c r="K60" s="96" t="str">
        <f t="shared" si="5"/>
        <v>Estudiantes y Graduados</v>
      </c>
      <c r="L60" s="96" t="s">
        <v>411</v>
      </c>
    </row>
    <row r="61" spans="3:12" x14ac:dyDescent="0.25">
      <c r="C61" s="97" t="s">
        <v>122</v>
      </c>
      <c r="D61" s="774"/>
      <c r="E61" s="198">
        <f>D55/12</f>
        <v>0</v>
      </c>
      <c r="F61" s="98">
        <v>36</v>
      </c>
      <c r="G61" s="95">
        <f t="shared" si="4"/>
        <v>0</v>
      </c>
      <c r="H61" s="159"/>
      <c r="I61" s="96" t="s">
        <v>941</v>
      </c>
      <c r="J61" s="96" t="str">
        <f>VLOOKUP(I61,Presupuesto!$B$11:$C$566,2,0)</f>
        <v>UTILES DE ESCRITORIO, OFICINA Y ENSE¥ANZA</v>
      </c>
      <c r="K61" s="96" t="str">
        <f t="shared" si="5"/>
        <v>Estudiantes y Graduados</v>
      </c>
      <c r="L61" s="96" t="s">
        <v>411</v>
      </c>
    </row>
    <row r="62" spans="3:12" x14ac:dyDescent="0.25">
      <c r="C62" s="97" t="s">
        <v>34</v>
      </c>
      <c r="D62" s="774"/>
      <c r="E62" s="198">
        <f>D55/12</f>
        <v>0</v>
      </c>
      <c r="F62" s="98">
        <v>80</v>
      </c>
      <c r="G62" s="95">
        <f t="shared" si="4"/>
        <v>0</v>
      </c>
      <c r="H62" s="159"/>
      <c r="I62" s="96" t="s">
        <v>941</v>
      </c>
      <c r="J62" s="96" t="str">
        <f>VLOOKUP(I62,Presupuesto!$B$11:$C$566,2,0)</f>
        <v>UTILES DE ESCRITORIO, OFICINA Y ENSE¥ANZA</v>
      </c>
      <c r="K62" s="96" t="str">
        <f t="shared" si="5"/>
        <v>Estudiantes y Graduados</v>
      </c>
      <c r="L62" s="96" t="s">
        <v>411</v>
      </c>
    </row>
    <row r="63" spans="3:12" x14ac:dyDescent="0.25">
      <c r="C63" s="107" t="s">
        <v>52</v>
      </c>
      <c r="D63" s="774"/>
      <c r="E63" s="207">
        <v>0</v>
      </c>
      <c r="F63" s="117">
        <v>25</v>
      </c>
      <c r="G63" s="95">
        <f t="shared" si="4"/>
        <v>0</v>
      </c>
      <c r="H63" s="159"/>
      <c r="I63" s="96" t="s">
        <v>941</v>
      </c>
      <c r="J63" s="96" t="str">
        <f>VLOOKUP(I63,Presupuesto!$B$11:$C$566,2,0)</f>
        <v>UTILES DE ESCRITORIO, OFICINA Y ENSE¥ANZA</v>
      </c>
      <c r="K63" s="96" t="str">
        <f t="shared" si="5"/>
        <v>Estudiantes y Graduados</v>
      </c>
      <c r="L63" s="96" t="s">
        <v>411</v>
      </c>
    </row>
    <row r="64" spans="3:12" ht="15.75" thickBot="1" x14ac:dyDescent="0.3">
      <c r="C64" s="211" t="s">
        <v>431</v>
      </c>
      <c r="D64" s="212">
        <v>0</v>
      </c>
      <c r="E64" s="294">
        <v>0</v>
      </c>
      <c r="F64" s="102">
        <f>HLOOKUP(C64,$AH$2:$BU$3,2,0)</f>
        <v>1750</v>
      </c>
      <c r="G64" s="103">
        <f>D64*E64*F64</f>
        <v>0</v>
      </c>
      <c r="H64" s="295"/>
      <c r="I64" s="296" t="s">
        <v>760</v>
      </c>
      <c r="J64" s="104" t="str">
        <f>VLOOKUP(I64,Presupuesto!$B$11:$C$566,2,0)</f>
        <v>VIATICOS NACIONALES</v>
      </c>
      <c r="K64" s="297" t="str">
        <f t="shared" si="5"/>
        <v>Estudiantes y Graduados</v>
      </c>
      <c r="L64" s="297" t="s">
        <v>411</v>
      </c>
    </row>
    <row r="65" spans="3:12" x14ac:dyDescent="0.25">
      <c r="C65" s="91"/>
      <c r="E65" s="110"/>
      <c r="F65" s="110"/>
      <c r="G65" s="110"/>
      <c r="H65" s="172"/>
      <c r="I65" s="110"/>
      <c r="J65" s="110"/>
      <c r="K65" s="110"/>
    </row>
    <row r="66" spans="3:12" ht="15.75" thickBot="1" x14ac:dyDescent="0.3"/>
    <row r="67" spans="3:12" ht="15.75" thickBot="1" x14ac:dyDescent="0.3">
      <c r="C67" s="29" t="s">
        <v>43</v>
      </c>
      <c r="D67" s="30">
        <f>SUM(G74:G83)</f>
        <v>7500</v>
      </c>
      <c r="E67" s="91"/>
      <c r="F67" s="91"/>
      <c r="G67" s="91"/>
      <c r="H67" s="75"/>
      <c r="I67" s="75"/>
      <c r="J67" s="75"/>
      <c r="K67" s="110"/>
    </row>
    <row r="68" spans="3:12" x14ac:dyDescent="0.25">
      <c r="C68" s="70"/>
      <c r="D68" s="31"/>
      <c r="E68" s="91"/>
      <c r="F68" s="91"/>
      <c r="G68" s="91"/>
      <c r="H68" s="75"/>
      <c r="I68" s="75"/>
      <c r="J68" s="75"/>
      <c r="K68" s="110"/>
    </row>
    <row r="69" spans="3:12" x14ac:dyDescent="0.25">
      <c r="C69" s="70"/>
      <c r="D69" s="31"/>
      <c r="E69" s="91"/>
      <c r="F69" s="91"/>
      <c r="G69" s="91"/>
      <c r="H69" s="75"/>
      <c r="I69" s="75"/>
      <c r="J69" s="75"/>
      <c r="K69" s="110"/>
    </row>
    <row r="70" spans="3:12" ht="15.75" x14ac:dyDescent="0.25">
      <c r="C70" s="200" t="s">
        <v>391</v>
      </c>
      <c r="D70" s="322" t="s">
        <v>1743</v>
      </c>
      <c r="E70" s="91"/>
      <c r="F70" s="91"/>
      <c r="G70" s="91"/>
      <c r="H70" s="75"/>
      <c r="I70" s="75"/>
      <c r="J70" s="75"/>
      <c r="K70" s="110"/>
    </row>
    <row r="71" spans="3:12" ht="18.75" x14ac:dyDescent="0.25">
      <c r="C71" s="205" t="str">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TIC_vacía'!$F:$G,2,FALSE),IFERROR(VLOOKUP(D70,'16. Desa. del Sistema Educ.Sup.'!$F:$G,2,FALSE),IFERROR(VLOOKUP(D70,'8. Cultura de Inno. Insti...'!$F:$G,2,FALSE),VLOOKUP(D70,'7. Lo Esencial de la Reforma U.'!$F:$G,2,0)))))))))))))))))</f>
        <v>Realización de la actividad "El Placer de Leer".</v>
      </c>
      <c r="D71" s="31"/>
      <c r="E71" s="91"/>
      <c r="F71" s="91"/>
      <c r="G71" s="91"/>
      <c r="H71" s="75"/>
      <c r="I71" s="75"/>
      <c r="J71" s="75"/>
      <c r="K71" s="110"/>
    </row>
    <row r="72" spans="3:12" ht="15.75" thickBot="1" x14ac:dyDescent="0.3">
      <c r="C72" s="70"/>
      <c r="D72" s="31"/>
      <c r="E72" s="91"/>
      <c r="F72" s="91"/>
      <c r="G72" s="91"/>
      <c r="H72" s="75"/>
      <c r="I72" s="75"/>
      <c r="J72" s="75"/>
      <c r="K72" s="110"/>
    </row>
    <row r="73" spans="3:12" ht="30.75" thickBot="1" x14ac:dyDescent="0.3">
      <c r="C73" s="124" t="s">
        <v>44</v>
      </c>
      <c r="D73" s="127" t="s">
        <v>45</v>
      </c>
      <c r="E73" s="126" t="s">
        <v>55</v>
      </c>
      <c r="F73" s="126" t="s">
        <v>57</v>
      </c>
      <c r="G73" s="125" t="s">
        <v>27</v>
      </c>
      <c r="H73" s="131" t="s">
        <v>130</v>
      </c>
      <c r="I73" s="126" t="s">
        <v>46</v>
      </c>
      <c r="J73" s="126" t="s">
        <v>131</v>
      </c>
      <c r="K73" s="126" t="s">
        <v>409</v>
      </c>
      <c r="L73" s="126" t="s">
        <v>410</v>
      </c>
    </row>
    <row r="74" spans="3:12" x14ac:dyDescent="0.25">
      <c r="C74" s="289" t="s">
        <v>47</v>
      </c>
      <c r="D74" s="773"/>
      <c r="E74" s="290"/>
      <c r="F74" s="113">
        <v>30000</v>
      </c>
      <c r="G74" s="291">
        <f t="shared" ref="G74:G82" si="6">E74*F74</f>
        <v>0</v>
      </c>
      <c r="H74" s="292"/>
      <c r="I74" s="114" t="s">
        <v>698</v>
      </c>
      <c r="J74" s="114" t="str">
        <f>VLOOKUP(I74,Presupuesto!$B$11:$C$566,2,0)</f>
        <v>SERVICIOS DE CAPACITACION.</v>
      </c>
      <c r="K74" s="293" t="s">
        <v>1359</v>
      </c>
      <c r="L74" s="114" t="s">
        <v>393</v>
      </c>
    </row>
    <row r="75" spans="3:12" x14ac:dyDescent="0.25">
      <c r="C75" s="97" t="s">
        <v>48</v>
      </c>
      <c r="D75" s="774"/>
      <c r="E75" s="198">
        <v>150</v>
      </c>
      <c r="F75" s="98">
        <v>50</v>
      </c>
      <c r="G75" s="95">
        <f t="shared" si="6"/>
        <v>7500</v>
      </c>
      <c r="H75" s="159" t="s">
        <v>128</v>
      </c>
      <c r="I75" s="96" t="s">
        <v>716</v>
      </c>
      <c r="J75" s="96" t="str">
        <f>VLOOKUP(I75,Presupuesto!$B$11:$C$566,2,0)</f>
        <v>SERVICIOS DE IMPRENTA PUBLIC.Y REPRODUCCION</v>
      </c>
      <c r="K75" s="96" t="str">
        <f>$K$74</f>
        <v>Estudiantes y Graduados</v>
      </c>
      <c r="L75" s="96" t="s">
        <v>394</v>
      </c>
    </row>
    <row r="76" spans="3:12" x14ac:dyDescent="0.25">
      <c r="C76" s="97" t="s">
        <v>49</v>
      </c>
      <c r="D76" s="774"/>
      <c r="E76" s="198">
        <f>D74</f>
        <v>0</v>
      </c>
      <c r="F76" s="98">
        <v>150</v>
      </c>
      <c r="G76" s="95">
        <f t="shared" si="6"/>
        <v>0</v>
      </c>
      <c r="H76" s="159"/>
      <c r="I76" s="96" t="s">
        <v>791</v>
      </c>
      <c r="J76" s="96" t="str">
        <f>VLOOKUP(I76,Presupuesto!$B$11:$C$566,2,0)</f>
        <v>ALIMENTOS B EBIDAS PARA PERSONAS</v>
      </c>
      <c r="K76" s="96" t="str">
        <f t="shared" ref="K76:K83" si="7">$K$74</f>
        <v>Estudiantes y Graduados</v>
      </c>
      <c r="L76" s="96" t="s">
        <v>395</v>
      </c>
    </row>
    <row r="77" spans="3:12" x14ac:dyDescent="0.25">
      <c r="C77" s="97" t="s">
        <v>50</v>
      </c>
      <c r="D77" s="774"/>
      <c r="E77" s="149">
        <v>0</v>
      </c>
      <c r="F77" s="116">
        <v>10000</v>
      </c>
      <c r="G77" s="95">
        <f t="shared" si="6"/>
        <v>0</v>
      </c>
      <c r="H77" s="159"/>
      <c r="I77" s="284" t="s">
        <v>748</v>
      </c>
      <c r="J77" s="96" t="str">
        <f>VLOOKUP(I77,Presupuesto!$B$11:$C$566,2,0)</f>
        <v>PASAJES NACIONALES</v>
      </c>
      <c r="K77" s="96" t="str">
        <f t="shared" si="7"/>
        <v>Estudiantes y Graduados</v>
      </c>
      <c r="L77" s="96" t="s">
        <v>411</v>
      </c>
    </row>
    <row r="78" spans="3:12" x14ac:dyDescent="0.25">
      <c r="C78" s="97" t="s">
        <v>416</v>
      </c>
      <c r="D78" s="774"/>
      <c r="E78" s="149">
        <v>0</v>
      </c>
      <c r="F78" s="116">
        <v>250</v>
      </c>
      <c r="G78" s="95">
        <f t="shared" si="6"/>
        <v>0</v>
      </c>
      <c r="H78" s="159"/>
      <c r="I78" s="96" t="s">
        <v>820</v>
      </c>
      <c r="J78" s="96" t="str">
        <f>VLOOKUP(I78,Presupuesto!$B$11:$C$566,2,0)</f>
        <v>PRODUCTOS PAPEL Y CARTON</v>
      </c>
      <c r="K78" s="96" t="str">
        <f t="shared" si="7"/>
        <v>Estudiantes y Graduados</v>
      </c>
      <c r="L78" s="96" t="s">
        <v>411</v>
      </c>
    </row>
    <row r="79" spans="3:12" x14ac:dyDescent="0.25">
      <c r="C79" s="97" t="s">
        <v>51</v>
      </c>
      <c r="D79" s="774"/>
      <c r="E79" s="198">
        <f>(D74*25)/500</f>
        <v>0</v>
      </c>
      <c r="F79" s="98">
        <v>85</v>
      </c>
      <c r="G79" s="95">
        <f t="shared" si="6"/>
        <v>0</v>
      </c>
      <c r="H79" s="159"/>
      <c r="I79" s="96" t="s">
        <v>820</v>
      </c>
      <c r="J79" s="96" t="str">
        <f>VLOOKUP(I79,Presupuesto!$B$11:$C$566,2,0)</f>
        <v>PRODUCTOS PAPEL Y CARTON</v>
      </c>
      <c r="K79" s="96" t="str">
        <f t="shared" si="7"/>
        <v>Estudiantes y Graduados</v>
      </c>
      <c r="L79" s="96" t="s">
        <v>411</v>
      </c>
    </row>
    <row r="80" spans="3:12" x14ac:dyDescent="0.25">
      <c r="C80" s="97" t="s">
        <v>122</v>
      </c>
      <c r="D80" s="774"/>
      <c r="E80" s="198">
        <f>D74/12</f>
        <v>0</v>
      </c>
      <c r="F80" s="98">
        <v>36</v>
      </c>
      <c r="G80" s="95">
        <f t="shared" si="6"/>
        <v>0</v>
      </c>
      <c r="H80" s="159"/>
      <c r="I80" s="96" t="s">
        <v>941</v>
      </c>
      <c r="J80" s="96" t="str">
        <f>VLOOKUP(I80,Presupuesto!$B$11:$C$566,2,0)</f>
        <v>UTILES DE ESCRITORIO, OFICINA Y ENSE¥ANZA</v>
      </c>
      <c r="K80" s="96" t="str">
        <f t="shared" si="7"/>
        <v>Estudiantes y Graduados</v>
      </c>
      <c r="L80" s="96" t="s">
        <v>411</v>
      </c>
    </row>
    <row r="81" spans="3:12" x14ac:dyDescent="0.25">
      <c r="C81" s="97" t="s">
        <v>34</v>
      </c>
      <c r="D81" s="774"/>
      <c r="E81" s="198">
        <f>D74/12</f>
        <v>0</v>
      </c>
      <c r="F81" s="98">
        <v>80</v>
      </c>
      <c r="G81" s="95">
        <f t="shared" si="6"/>
        <v>0</v>
      </c>
      <c r="H81" s="159"/>
      <c r="I81" s="96" t="s">
        <v>941</v>
      </c>
      <c r="J81" s="96" t="str">
        <f>VLOOKUP(I81,Presupuesto!$B$11:$C$566,2,0)</f>
        <v>UTILES DE ESCRITORIO, OFICINA Y ENSE¥ANZA</v>
      </c>
      <c r="K81" s="96" t="str">
        <f t="shared" si="7"/>
        <v>Estudiantes y Graduados</v>
      </c>
      <c r="L81" s="96" t="s">
        <v>411</v>
      </c>
    </row>
    <row r="82" spans="3:12" x14ac:dyDescent="0.25">
      <c r="C82" s="107" t="s">
        <v>52</v>
      </c>
      <c r="D82" s="774"/>
      <c r="E82" s="207">
        <v>0</v>
      </c>
      <c r="F82" s="117">
        <v>25</v>
      </c>
      <c r="G82" s="95">
        <f t="shared" si="6"/>
        <v>0</v>
      </c>
      <c r="H82" s="159"/>
      <c r="I82" s="96" t="s">
        <v>941</v>
      </c>
      <c r="J82" s="96" t="str">
        <f>VLOOKUP(I82,Presupuesto!$B$11:$C$566,2,0)</f>
        <v>UTILES DE ESCRITORIO, OFICINA Y ENSE¥ANZA</v>
      </c>
      <c r="K82" s="96" t="str">
        <f t="shared" si="7"/>
        <v>Estudiantes y Graduados</v>
      </c>
      <c r="L82" s="96" t="s">
        <v>411</v>
      </c>
    </row>
    <row r="83" spans="3:12" ht="15.75" thickBot="1" x14ac:dyDescent="0.3">
      <c r="C83" s="211" t="s">
        <v>431</v>
      </c>
      <c r="D83" s="212">
        <v>0</v>
      </c>
      <c r="E83" s="294">
        <v>0</v>
      </c>
      <c r="F83" s="102">
        <f>HLOOKUP(C83,$AH$2:$BU$3,2,0)</f>
        <v>1750</v>
      </c>
      <c r="G83" s="103">
        <f>D83*E83*F83</f>
        <v>0</v>
      </c>
      <c r="H83" s="295"/>
      <c r="I83" s="296" t="s">
        <v>760</v>
      </c>
      <c r="J83" s="104" t="str">
        <f>VLOOKUP(I83,Presupuesto!$B$11:$C$566,2,0)</f>
        <v>VIATICOS NACIONALES</v>
      </c>
      <c r="K83" s="297" t="str">
        <f t="shared" si="7"/>
        <v>Estudiantes y Graduados</v>
      </c>
      <c r="L83" s="297" t="s">
        <v>411</v>
      </c>
    </row>
    <row r="85" spans="3:12" ht="15.75" thickBot="1" x14ac:dyDescent="0.3"/>
    <row r="86" spans="3:12" ht="15.75" thickBot="1" x14ac:dyDescent="0.3">
      <c r="C86" s="29" t="s">
        <v>43</v>
      </c>
      <c r="D86" s="30">
        <f>SUM(G93:G102)</f>
        <v>5000</v>
      </c>
      <c r="E86" s="91"/>
      <c r="F86" s="91"/>
      <c r="G86" s="91"/>
      <c r="H86" s="75"/>
      <c r="I86" s="75"/>
      <c r="J86" s="75"/>
      <c r="K86" s="110"/>
    </row>
    <row r="87" spans="3:12" x14ac:dyDescent="0.25">
      <c r="C87" s="70"/>
      <c r="D87" s="31"/>
      <c r="E87" s="91"/>
      <c r="F87" s="91"/>
      <c r="G87" s="91"/>
      <c r="H87" s="75"/>
      <c r="I87" s="75"/>
      <c r="J87" s="75"/>
      <c r="K87" s="110"/>
    </row>
    <row r="88" spans="3:12" x14ac:dyDescent="0.25">
      <c r="C88" s="70"/>
      <c r="D88" s="31"/>
      <c r="E88" s="91"/>
      <c r="F88" s="91"/>
      <c r="G88" s="91"/>
      <c r="H88" s="75"/>
      <c r="I88" s="75"/>
      <c r="J88" s="75"/>
      <c r="K88" s="110"/>
    </row>
    <row r="89" spans="3:12" ht="15.75" x14ac:dyDescent="0.25">
      <c r="C89" s="200" t="s">
        <v>391</v>
      </c>
      <c r="D89" s="322" t="s">
        <v>1751</v>
      </c>
      <c r="E89" s="91"/>
      <c r="F89" s="91"/>
      <c r="G89" s="91"/>
      <c r="H89" s="75"/>
      <c r="I89" s="75"/>
      <c r="J89" s="75"/>
      <c r="K89" s="110"/>
    </row>
    <row r="90" spans="3:12" ht="18.75" x14ac:dyDescent="0.25">
      <c r="C90" s="205" t="str">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TIC_vacía'!$F:$G,2,FALSE),IFERROR(VLOOKUP(D89,'16. Desa. del Sistema Educ.Sup.'!$F:$G,2,FALSE),IFERROR(VLOOKUP(D89,'8. Cultura de Inno. Insti...'!$F:$G,2,FALSE),VLOOKUP(D89,'7. Lo Esencial de la Reforma U.'!$F:$G,2,0)))))))))))))))))</f>
        <v>Desarrollo de una maratón de lectura.</v>
      </c>
      <c r="D90" s="31"/>
      <c r="E90" s="91"/>
      <c r="F90" s="91"/>
      <c r="G90" s="91"/>
      <c r="H90" s="75"/>
      <c r="I90" s="75"/>
      <c r="J90" s="75"/>
      <c r="K90" s="110"/>
    </row>
    <row r="91" spans="3:12" ht="15.75" thickBot="1" x14ac:dyDescent="0.3">
      <c r="C91" s="70"/>
      <c r="D91" s="31"/>
      <c r="E91" s="91"/>
      <c r="F91" s="91"/>
      <c r="G91" s="91"/>
      <c r="H91" s="75"/>
      <c r="I91" s="75"/>
      <c r="J91" s="75"/>
      <c r="K91" s="110"/>
    </row>
    <row r="92" spans="3:12" ht="30.75" thickBot="1" x14ac:dyDescent="0.3">
      <c r="C92" s="124" t="s">
        <v>44</v>
      </c>
      <c r="D92" s="127" t="s">
        <v>45</v>
      </c>
      <c r="E92" s="126" t="s">
        <v>55</v>
      </c>
      <c r="F92" s="126" t="s">
        <v>57</v>
      </c>
      <c r="G92" s="125" t="s">
        <v>27</v>
      </c>
      <c r="H92" s="131" t="s">
        <v>130</v>
      </c>
      <c r="I92" s="126" t="s">
        <v>46</v>
      </c>
      <c r="J92" s="126" t="s">
        <v>131</v>
      </c>
      <c r="K92" s="126" t="s">
        <v>409</v>
      </c>
      <c r="L92" s="126" t="s">
        <v>410</v>
      </c>
    </row>
    <row r="93" spans="3:12" x14ac:dyDescent="0.25">
      <c r="C93" s="289" t="s">
        <v>47</v>
      </c>
      <c r="D93" s="773"/>
      <c r="E93" s="290"/>
      <c r="F93" s="113">
        <v>30000</v>
      </c>
      <c r="G93" s="291">
        <f t="shared" ref="G93:G101" si="8">E93*F93</f>
        <v>0</v>
      </c>
      <c r="H93" s="292"/>
      <c r="I93" s="114" t="s">
        <v>698</v>
      </c>
      <c r="J93" s="114" t="str">
        <f>VLOOKUP(I93,Presupuesto!$B$11:$C$566,2,0)</f>
        <v>SERVICIOS DE CAPACITACION.</v>
      </c>
      <c r="K93" s="293" t="s">
        <v>1359</v>
      </c>
      <c r="L93" s="114" t="s">
        <v>393</v>
      </c>
    </row>
    <row r="94" spans="3:12" x14ac:dyDescent="0.25">
      <c r="C94" s="97" t="s">
        <v>48</v>
      </c>
      <c r="D94" s="774"/>
      <c r="E94" s="198">
        <v>100</v>
      </c>
      <c r="F94" s="98">
        <v>50</v>
      </c>
      <c r="G94" s="95">
        <f t="shared" si="8"/>
        <v>5000</v>
      </c>
      <c r="H94" s="159" t="s">
        <v>128</v>
      </c>
      <c r="I94" s="96" t="s">
        <v>716</v>
      </c>
      <c r="J94" s="96" t="str">
        <f>VLOOKUP(I94,Presupuesto!$B$11:$C$566,2,0)</f>
        <v>SERVICIOS DE IMPRENTA PUBLIC.Y REPRODUCCION</v>
      </c>
      <c r="K94" s="96" t="str">
        <f>$K$93</f>
        <v>Estudiantes y Graduados</v>
      </c>
      <c r="L94" s="96" t="s">
        <v>398</v>
      </c>
    </row>
    <row r="95" spans="3:12" x14ac:dyDescent="0.25">
      <c r="C95" s="97" t="s">
        <v>49</v>
      </c>
      <c r="D95" s="774"/>
      <c r="E95" s="198">
        <f>D93</f>
        <v>0</v>
      </c>
      <c r="F95" s="98">
        <v>150</v>
      </c>
      <c r="G95" s="95">
        <f t="shared" si="8"/>
        <v>0</v>
      </c>
      <c r="H95" s="159"/>
      <c r="I95" s="96" t="s">
        <v>791</v>
      </c>
      <c r="J95" s="96" t="str">
        <f>VLOOKUP(I95,Presupuesto!$B$11:$C$566,2,0)</f>
        <v>ALIMENTOS B EBIDAS PARA PERSONAS</v>
      </c>
      <c r="K95" s="96" t="str">
        <f t="shared" ref="K95:K102" si="9">$K$93</f>
        <v>Estudiantes y Graduados</v>
      </c>
      <c r="L95" s="96" t="s">
        <v>395</v>
      </c>
    </row>
    <row r="96" spans="3:12" x14ac:dyDescent="0.25">
      <c r="C96" s="97" t="s">
        <v>50</v>
      </c>
      <c r="D96" s="774"/>
      <c r="E96" s="149">
        <v>0</v>
      </c>
      <c r="F96" s="116">
        <v>10000</v>
      </c>
      <c r="G96" s="95">
        <f t="shared" si="8"/>
        <v>0</v>
      </c>
      <c r="H96" s="159"/>
      <c r="I96" s="284" t="s">
        <v>748</v>
      </c>
      <c r="J96" s="96" t="str">
        <f>VLOOKUP(I96,Presupuesto!$B$11:$C$566,2,0)</f>
        <v>PASAJES NACIONALES</v>
      </c>
      <c r="K96" s="96" t="str">
        <f t="shared" si="9"/>
        <v>Estudiantes y Graduados</v>
      </c>
      <c r="L96" s="96" t="s">
        <v>411</v>
      </c>
    </row>
    <row r="97" spans="3:12" x14ac:dyDescent="0.25">
      <c r="C97" s="97" t="s">
        <v>416</v>
      </c>
      <c r="D97" s="774"/>
      <c r="E97" s="149">
        <v>0</v>
      </c>
      <c r="F97" s="116">
        <v>250</v>
      </c>
      <c r="G97" s="95">
        <f t="shared" si="8"/>
        <v>0</v>
      </c>
      <c r="H97" s="159"/>
      <c r="I97" s="96" t="s">
        <v>820</v>
      </c>
      <c r="J97" s="96" t="str">
        <f>VLOOKUP(I97,Presupuesto!$B$11:$C$566,2,0)</f>
        <v>PRODUCTOS PAPEL Y CARTON</v>
      </c>
      <c r="K97" s="96" t="str">
        <f t="shared" si="9"/>
        <v>Estudiantes y Graduados</v>
      </c>
      <c r="L97" s="96" t="s">
        <v>411</v>
      </c>
    </row>
    <row r="98" spans="3:12" x14ac:dyDescent="0.25">
      <c r="C98" s="97" t="s">
        <v>51</v>
      </c>
      <c r="D98" s="774"/>
      <c r="E98" s="198">
        <f>(D93*25)/500</f>
        <v>0</v>
      </c>
      <c r="F98" s="98">
        <v>85</v>
      </c>
      <c r="G98" s="95">
        <f t="shared" si="8"/>
        <v>0</v>
      </c>
      <c r="H98" s="159"/>
      <c r="I98" s="96" t="s">
        <v>820</v>
      </c>
      <c r="J98" s="96" t="str">
        <f>VLOOKUP(I98,Presupuesto!$B$11:$C$566,2,0)</f>
        <v>PRODUCTOS PAPEL Y CARTON</v>
      </c>
      <c r="K98" s="96" t="str">
        <f t="shared" si="9"/>
        <v>Estudiantes y Graduados</v>
      </c>
      <c r="L98" s="96" t="s">
        <v>411</v>
      </c>
    </row>
    <row r="99" spans="3:12" x14ac:dyDescent="0.25">
      <c r="C99" s="97" t="s">
        <v>122</v>
      </c>
      <c r="D99" s="774"/>
      <c r="E99" s="198">
        <f>D93/12</f>
        <v>0</v>
      </c>
      <c r="F99" s="98">
        <v>36</v>
      </c>
      <c r="G99" s="95">
        <f t="shared" si="8"/>
        <v>0</v>
      </c>
      <c r="H99" s="159"/>
      <c r="I99" s="96" t="s">
        <v>941</v>
      </c>
      <c r="J99" s="96" t="str">
        <f>VLOOKUP(I99,Presupuesto!$B$11:$C$566,2,0)</f>
        <v>UTILES DE ESCRITORIO, OFICINA Y ENSE¥ANZA</v>
      </c>
      <c r="K99" s="96" t="str">
        <f t="shared" si="9"/>
        <v>Estudiantes y Graduados</v>
      </c>
      <c r="L99" s="96" t="s">
        <v>411</v>
      </c>
    </row>
    <row r="100" spans="3:12" x14ac:dyDescent="0.25">
      <c r="C100" s="97" t="s">
        <v>34</v>
      </c>
      <c r="D100" s="774"/>
      <c r="E100" s="198">
        <f>D93/12</f>
        <v>0</v>
      </c>
      <c r="F100" s="98">
        <v>80</v>
      </c>
      <c r="G100" s="95">
        <f t="shared" si="8"/>
        <v>0</v>
      </c>
      <c r="H100" s="159"/>
      <c r="I100" s="96" t="s">
        <v>941</v>
      </c>
      <c r="J100" s="96" t="str">
        <f>VLOOKUP(I100,Presupuesto!$B$11:$C$566,2,0)</f>
        <v>UTILES DE ESCRITORIO, OFICINA Y ENSE¥ANZA</v>
      </c>
      <c r="K100" s="96" t="str">
        <f t="shared" si="9"/>
        <v>Estudiantes y Graduados</v>
      </c>
      <c r="L100" s="96" t="s">
        <v>411</v>
      </c>
    </row>
    <row r="101" spans="3:12" x14ac:dyDescent="0.25">
      <c r="C101" s="107" t="s">
        <v>52</v>
      </c>
      <c r="D101" s="774"/>
      <c r="E101" s="207">
        <v>0</v>
      </c>
      <c r="F101" s="117">
        <v>25</v>
      </c>
      <c r="G101" s="95">
        <f t="shared" si="8"/>
        <v>0</v>
      </c>
      <c r="H101" s="159"/>
      <c r="I101" s="96" t="s">
        <v>941</v>
      </c>
      <c r="J101" s="96" t="str">
        <f>VLOOKUP(I101,Presupuesto!$B$11:$C$566,2,0)</f>
        <v>UTILES DE ESCRITORIO, OFICINA Y ENSE¥ANZA</v>
      </c>
      <c r="K101" s="96" t="str">
        <f t="shared" si="9"/>
        <v>Estudiantes y Graduados</v>
      </c>
      <c r="L101" s="96" t="s">
        <v>411</v>
      </c>
    </row>
    <row r="102" spans="3:12" ht="15.75" thickBot="1" x14ac:dyDescent="0.3">
      <c r="C102" s="211" t="s">
        <v>431</v>
      </c>
      <c r="D102" s="212">
        <v>0</v>
      </c>
      <c r="E102" s="294">
        <v>0</v>
      </c>
      <c r="F102" s="102">
        <f>HLOOKUP(C102,$AH$2:$BU$3,2,0)</f>
        <v>1750</v>
      </c>
      <c r="G102" s="103">
        <f>D102*E102*F102</f>
        <v>0</v>
      </c>
      <c r="H102" s="295"/>
      <c r="I102" s="296" t="s">
        <v>760</v>
      </c>
      <c r="J102" s="104" t="str">
        <f>VLOOKUP(I102,Presupuesto!$B$11:$C$566,2,0)</f>
        <v>VIATICOS NACIONALES</v>
      </c>
      <c r="K102" s="297" t="str">
        <f t="shared" si="9"/>
        <v>Estudiantes y Graduados</v>
      </c>
      <c r="L102" s="297" t="s">
        <v>411</v>
      </c>
    </row>
    <row r="103" spans="3:12" x14ac:dyDescent="0.25">
      <c r="C103" s="91"/>
      <c r="E103" s="110"/>
      <c r="F103" s="110"/>
      <c r="G103" s="110"/>
      <c r="H103" s="172"/>
      <c r="I103" s="110"/>
      <c r="J103" s="110"/>
      <c r="K103" s="110"/>
    </row>
    <row r="104" spans="3:12" ht="15.75" thickBot="1" x14ac:dyDescent="0.3"/>
    <row r="105" spans="3:12" ht="15.75" thickBot="1" x14ac:dyDescent="0.3">
      <c r="C105" s="29" t="s">
        <v>43</v>
      </c>
      <c r="D105" s="30">
        <f>SUM(G112:G121)</f>
        <v>3000</v>
      </c>
      <c r="E105" s="91"/>
      <c r="F105" s="91"/>
      <c r="G105" s="91"/>
      <c r="H105" s="75"/>
      <c r="I105" s="75"/>
      <c r="J105" s="75"/>
      <c r="K105" s="110"/>
    </row>
    <row r="106" spans="3:12" x14ac:dyDescent="0.25">
      <c r="C106" s="70"/>
      <c r="D106" s="31"/>
      <c r="E106" s="91"/>
      <c r="F106" s="91"/>
      <c r="G106" s="91"/>
      <c r="H106" s="75"/>
      <c r="I106" s="75"/>
      <c r="J106" s="75"/>
      <c r="K106" s="110"/>
    </row>
    <row r="107" spans="3:12" x14ac:dyDescent="0.25">
      <c r="C107" s="70"/>
      <c r="D107" s="31"/>
      <c r="E107" s="91"/>
      <c r="F107" s="91"/>
      <c r="G107" s="91"/>
      <c r="H107" s="75"/>
      <c r="I107" s="75"/>
      <c r="J107" s="75"/>
      <c r="K107" s="110"/>
    </row>
    <row r="108" spans="3:12" ht="15.75" x14ac:dyDescent="0.25">
      <c r="C108" s="200" t="s">
        <v>391</v>
      </c>
      <c r="D108" s="322" t="s">
        <v>1752</v>
      </c>
      <c r="E108" s="91"/>
      <c r="F108" s="91"/>
      <c r="G108" s="91"/>
      <c r="H108" s="75"/>
      <c r="I108" s="75"/>
      <c r="J108" s="75"/>
      <c r="K108" s="110"/>
    </row>
    <row r="109" spans="3:12" ht="18.75" x14ac:dyDescent="0.25">
      <c r="C109" s="205" t="str">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TIC_vacía'!$F:$G,2,FALSE),IFERROR(VLOOKUP(D108,'16. Desa. del Sistema Educ.Sup.'!$F:$G,2,FALSE),IFERROR(VLOOKUP(D108,'8. Cultura de Inno. Insti...'!$F:$G,2,FALSE),VLOOKUP(D108,'7. Lo Esencial de la Reforma U.'!$F:$G,2,0)))))))))))))))))</f>
        <v>Promoción y difusión de los círculos de lectores como taller de enseñanza-aprendizaje.</v>
      </c>
      <c r="D109" s="31"/>
      <c r="E109" s="91"/>
      <c r="F109" s="91"/>
      <c r="G109" s="91"/>
      <c r="H109" s="75"/>
      <c r="I109" s="75"/>
      <c r="J109" s="75"/>
      <c r="K109" s="110"/>
    </row>
    <row r="110" spans="3:12" ht="15.75" thickBot="1" x14ac:dyDescent="0.3">
      <c r="C110" s="70"/>
      <c r="D110" s="31"/>
      <c r="E110" s="91"/>
      <c r="F110" s="91"/>
      <c r="G110" s="91"/>
      <c r="H110" s="75"/>
      <c r="I110" s="75"/>
      <c r="J110" s="75"/>
      <c r="K110" s="110"/>
    </row>
    <row r="111" spans="3:12" ht="30.75" thickBot="1" x14ac:dyDescent="0.3">
      <c r="C111" s="124" t="s">
        <v>44</v>
      </c>
      <c r="D111" s="127" t="s">
        <v>45</v>
      </c>
      <c r="E111" s="126" t="s">
        <v>55</v>
      </c>
      <c r="F111" s="126" t="s">
        <v>57</v>
      </c>
      <c r="G111" s="125" t="s">
        <v>27</v>
      </c>
      <c r="H111" s="131" t="s">
        <v>130</v>
      </c>
      <c r="I111" s="126" t="s">
        <v>46</v>
      </c>
      <c r="J111" s="126" t="s">
        <v>131</v>
      </c>
      <c r="K111" s="126" t="s">
        <v>409</v>
      </c>
      <c r="L111" s="126" t="s">
        <v>410</v>
      </c>
    </row>
    <row r="112" spans="3:12" x14ac:dyDescent="0.25">
      <c r="C112" s="289" t="s">
        <v>47</v>
      </c>
      <c r="D112" s="773"/>
      <c r="E112" s="290"/>
      <c r="F112" s="113">
        <v>30000</v>
      </c>
      <c r="G112" s="291">
        <f t="shared" ref="G112:G120" si="10">E112*F112</f>
        <v>0</v>
      </c>
      <c r="H112" s="292"/>
      <c r="I112" s="114" t="s">
        <v>698</v>
      </c>
      <c r="J112" s="114" t="str">
        <f>VLOOKUP(I112,Presupuesto!$B$11:$C$566,2,0)</f>
        <v>SERVICIOS DE CAPACITACION.</v>
      </c>
      <c r="K112" s="293" t="s">
        <v>1359</v>
      </c>
      <c r="L112" s="114" t="s">
        <v>393</v>
      </c>
    </row>
    <row r="113" spans="3:12" x14ac:dyDescent="0.25">
      <c r="C113" s="97" t="s">
        <v>48</v>
      </c>
      <c r="D113" s="774"/>
      <c r="E113" s="198">
        <v>60</v>
      </c>
      <c r="F113" s="98">
        <v>50</v>
      </c>
      <c r="G113" s="95">
        <f t="shared" si="10"/>
        <v>3000</v>
      </c>
      <c r="H113" s="159" t="s">
        <v>128</v>
      </c>
      <c r="I113" s="96" t="s">
        <v>716</v>
      </c>
      <c r="J113" s="96" t="str">
        <f>VLOOKUP(I113,Presupuesto!$B$11:$C$566,2,0)</f>
        <v>SERVICIOS DE IMPRENTA PUBLIC.Y REPRODUCCION</v>
      </c>
      <c r="K113" s="96" t="str">
        <f>$K$112</f>
        <v>Estudiantes y Graduados</v>
      </c>
      <c r="L113" s="96" t="s">
        <v>395</v>
      </c>
    </row>
    <row r="114" spans="3:12" x14ac:dyDescent="0.25">
      <c r="C114" s="97" t="s">
        <v>49</v>
      </c>
      <c r="D114" s="774"/>
      <c r="E114" s="198">
        <f>D112</f>
        <v>0</v>
      </c>
      <c r="F114" s="98">
        <v>150</v>
      </c>
      <c r="G114" s="95">
        <f t="shared" si="10"/>
        <v>0</v>
      </c>
      <c r="H114" s="159"/>
      <c r="I114" s="96" t="s">
        <v>791</v>
      </c>
      <c r="J114" s="96" t="str">
        <f>VLOOKUP(I114,Presupuesto!$B$11:$C$566,2,0)</f>
        <v>ALIMENTOS B EBIDAS PARA PERSONAS</v>
      </c>
      <c r="K114" s="96" t="str">
        <f t="shared" ref="K114:K121" si="11">$K$112</f>
        <v>Estudiantes y Graduados</v>
      </c>
      <c r="L114" s="96" t="s">
        <v>395</v>
      </c>
    </row>
    <row r="115" spans="3:12" x14ac:dyDescent="0.25">
      <c r="C115" s="97" t="s">
        <v>50</v>
      </c>
      <c r="D115" s="774"/>
      <c r="E115" s="149">
        <v>0</v>
      </c>
      <c r="F115" s="116">
        <v>10000</v>
      </c>
      <c r="G115" s="95">
        <f t="shared" si="10"/>
        <v>0</v>
      </c>
      <c r="H115" s="159"/>
      <c r="I115" s="284" t="s">
        <v>748</v>
      </c>
      <c r="J115" s="96" t="str">
        <f>VLOOKUP(I115,Presupuesto!$B$11:$C$566,2,0)</f>
        <v>PASAJES NACIONALES</v>
      </c>
      <c r="K115" s="96" t="str">
        <f t="shared" si="11"/>
        <v>Estudiantes y Graduados</v>
      </c>
      <c r="L115" s="96" t="s">
        <v>411</v>
      </c>
    </row>
    <row r="116" spans="3:12" x14ac:dyDescent="0.25">
      <c r="C116" s="97" t="s">
        <v>416</v>
      </c>
      <c r="D116" s="774"/>
      <c r="E116" s="149">
        <v>0</v>
      </c>
      <c r="F116" s="116">
        <v>250</v>
      </c>
      <c r="G116" s="95">
        <f t="shared" si="10"/>
        <v>0</v>
      </c>
      <c r="H116" s="159"/>
      <c r="I116" s="96" t="s">
        <v>820</v>
      </c>
      <c r="J116" s="96" t="str">
        <f>VLOOKUP(I116,Presupuesto!$B$11:$C$566,2,0)</f>
        <v>PRODUCTOS PAPEL Y CARTON</v>
      </c>
      <c r="K116" s="96" t="str">
        <f t="shared" si="11"/>
        <v>Estudiantes y Graduados</v>
      </c>
      <c r="L116" s="96" t="s">
        <v>411</v>
      </c>
    </row>
    <row r="117" spans="3:12" x14ac:dyDescent="0.25">
      <c r="C117" s="97" t="s">
        <v>51</v>
      </c>
      <c r="D117" s="774"/>
      <c r="E117" s="198">
        <f>(D112*25)/500</f>
        <v>0</v>
      </c>
      <c r="F117" s="98">
        <v>85</v>
      </c>
      <c r="G117" s="95">
        <f t="shared" si="10"/>
        <v>0</v>
      </c>
      <c r="H117" s="159"/>
      <c r="I117" s="96" t="s">
        <v>820</v>
      </c>
      <c r="J117" s="96" t="str">
        <f>VLOOKUP(I117,Presupuesto!$B$11:$C$566,2,0)</f>
        <v>PRODUCTOS PAPEL Y CARTON</v>
      </c>
      <c r="K117" s="96" t="str">
        <f t="shared" si="11"/>
        <v>Estudiantes y Graduados</v>
      </c>
      <c r="L117" s="96" t="s">
        <v>411</v>
      </c>
    </row>
    <row r="118" spans="3:12" x14ac:dyDescent="0.25">
      <c r="C118" s="97" t="s">
        <v>122</v>
      </c>
      <c r="D118" s="774"/>
      <c r="E118" s="198">
        <f>D112/12</f>
        <v>0</v>
      </c>
      <c r="F118" s="98">
        <v>36</v>
      </c>
      <c r="G118" s="95">
        <f t="shared" si="10"/>
        <v>0</v>
      </c>
      <c r="H118" s="159"/>
      <c r="I118" s="96" t="s">
        <v>941</v>
      </c>
      <c r="J118" s="96" t="str">
        <f>VLOOKUP(I118,Presupuesto!$B$11:$C$566,2,0)</f>
        <v>UTILES DE ESCRITORIO, OFICINA Y ENSE¥ANZA</v>
      </c>
      <c r="K118" s="96" t="str">
        <f t="shared" si="11"/>
        <v>Estudiantes y Graduados</v>
      </c>
      <c r="L118" s="96" t="s">
        <v>411</v>
      </c>
    </row>
    <row r="119" spans="3:12" x14ac:dyDescent="0.25">
      <c r="C119" s="97" t="s">
        <v>34</v>
      </c>
      <c r="D119" s="774"/>
      <c r="E119" s="198">
        <f>D112/12</f>
        <v>0</v>
      </c>
      <c r="F119" s="98">
        <v>80</v>
      </c>
      <c r="G119" s="95">
        <f t="shared" si="10"/>
        <v>0</v>
      </c>
      <c r="H119" s="159"/>
      <c r="I119" s="96" t="s">
        <v>941</v>
      </c>
      <c r="J119" s="96" t="str">
        <f>VLOOKUP(I119,Presupuesto!$B$11:$C$566,2,0)</f>
        <v>UTILES DE ESCRITORIO, OFICINA Y ENSE¥ANZA</v>
      </c>
      <c r="K119" s="96" t="str">
        <f t="shared" si="11"/>
        <v>Estudiantes y Graduados</v>
      </c>
      <c r="L119" s="96" t="s">
        <v>411</v>
      </c>
    </row>
    <row r="120" spans="3:12" x14ac:dyDescent="0.25">
      <c r="C120" s="107" t="s">
        <v>52</v>
      </c>
      <c r="D120" s="774"/>
      <c r="E120" s="207">
        <v>0</v>
      </c>
      <c r="F120" s="117">
        <v>25</v>
      </c>
      <c r="G120" s="95">
        <f t="shared" si="10"/>
        <v>0</v>
      </c>
      <c r="H120" s="159"/>
      <c r="I120" s="96" t="s">
        <v>941</v>
      </c>
      <c r="J120" s="96" t="str">
        <f>VLOOKUP(I120,Presupuesto!$B$11:$C$566,2,0)</f>
        <v>UTILES DE ESCRITORIO, OFICINA Y ENSE¥ANZA</v>
      </c>
      <c r="K120" s="96" t="str">
        <f t="shared" si="11"/>
        <v>Estudiantes y Graduados</v>
      </c>
      <c r="L120" s="96" t="s">
        <v>411</v>
      </c>
    </row>
    <row r="121" spans="3:12" ht="15.75" thickBot="1" x14ac:dyDescent="0.3">
      <c r="C121" s="211" t="s">
        <v>431</v>
      </c>
      <c r="D121" s="212">
        <v>0</v>
      </c>
      <c r="E121" s="294">
        <v>0</v>
      </c>
      <c r="F121" s="102">
        <f>HLOOKUP(C121,$AH$2:$BU$3,2,0)</f>
        <v>1750</v>
      </c>
      <c r="G121" s="103">
        <f>D121*E121*F121</f>
        <v>0</v>
      </c>
      <c r="H121" s="295"/>
      <c r="I121" s="296" t="s">
        <v>760</v>
      </c>
      <c r="J121" s="104" t="str">
        <f>VLOOKUP(I121,Presupuesto!$B$11:$C$566,2,0)</f>
        <v>VIATICOS NACIONALES</v>
      </c>
      <c r="K121" s="297" t="str">
        <f t="shared" si="11"/>
        <v>Estudiantes y Graduados</v>
      </c>
      <c r="L121" s="297" t="s">
        <v>411</v>
      </c>
    </row>
    <row r="123" spans="3:12" ht="15.75" thickBot="1" x14ac:dyDescent="0.3"/>
    <row r="124" spans="3:12" ht="15.75" thickBot="1" x14ac:dyDescent="0.3">
      <c r="C124" s="29" t="s">
        <v>43</v>
      </c>
      <c r="D124" s="30">
        <f>SUM(G131:G140)</f>
        <v>3000</v>
      </c>
      <c r="E124" s="91"/>
      <c r="F124" s="91"/>
      <c r="G124" s="91"/>
      <c r="H124" s="75"/>
      <c r="I124" s="75"/>
      <c r="J124" s="75"/>
      <c r="K124" s="110"/>
    </row>
    <row r="125" spans="3:12" x14ac:dyDescent="0.25">
      <c r="C125" s="70"/>
      <c r="D125" s="31"/>
      <c r="E125" s="91"/>
      <c r="F125" s="91"/>
      <c r="G125" s="91"/>
      <c r="H125" s="75"/>
      <c r="I125" s="75"/>
      <c r="J125" s="75"/>
      <c r="K125" s="110"/>
    </row>
    <row r="126" spans="3:12" x14ac:dyDescent="0.25">
      <c r="C126" s="70"/>
      <c r="D126" s="31"/>
      <c r="E126" s="91"/>
      <c r="F126" s="91"/>
      <c r="G126" s="91"/>
      <c r="H126" s="75"/>
      <c r="I126" s="75"/>
      <c r="J126" s="75"/>
      <c r="K126" s="110"/>
    </row>
    <row r="127" spans="3:12" ht="15.75" x14ac:dyDescent="0.25">
      <c r="C127" s="200" t="s">
        <v>391</v>
      </c>
      <c r="D127" s="322" t="s">
        <v>2115</v>
      </c>
      <c r="E127" s="91"/>
      <c r="F127" s="91"/>
      <c r="G127" s="91"/>
      <c r="H127" s="75"/>
      <c r="I127" s="75"/>
      <c r="J127" s="75"/>
      <c r="K127" s="110"/>
    </row>
    <row r="128" spans="3:12" ht="18.75" x14ac:dyDescent="0.25">
      <c r="C128" s="205" t="s">
        <v>2112</v>
      </c>
      <c r="D128" s="31"/>
      <c r="E128" s="91"/>
      <c r="F128" s="91"/>
      <c r="G128" s="91"/>
      <c r="H128" s="75"/>
      <c r="I128" s="75"/>
      <c r="J128" s="75"/>
      <c r="K128" s="110"/>
    </row>
    <row r="129" spans="3:12" ht="15.75" thickBot="1" x14ac:dyDescent="0.3">
      <c r="C129" s="70"/>
      <c r="D129" s="31"/>
      <c r="E129" s="91"/>
      <c r="F129" s="91"/>
      <c r="G129" s="91"/>
      <c r="H129" s="75"/>
      <c r="I129" s="75"/>
      <c r="J129" s="75"/>
      <c r="K129" s="110"/>
    </row>
    <row r="130" spans="3:12" ht="30.75" thickBot="1" x14ac:dyDescent="0.3">
      <c r="C130" s="124" t="s">
        <v>44</v>
      </c>
      <c r="D130" s="127" t="s">
        <v>45</v>
      </c>
      <c r="E130" s="126" t="s">
        <v>55</v>
      </c>
      <c r="F130" s="126" t="s">
        <v>57</v>
      </c>
      <c r="G130" s="125" t="s">
        <v>27</v>
      </c>
      <c r="H130" s="131" t="s">
        <v>130</v>
      </c>
      <c r="I130" s="126" t="s">
        <v>46</v>
      </c>
      <c r="J130" s="126" t="s">
        <v>131</v>
      </c>
      <c r="K130" s="126" t="s">
        <v>409</v>
      </c>
      <c r="L130" s="126" t="s">
        <v>410</v>
      </c>
    </row>
    <row r="131" spans="3:12" x14ac:dyDescent="0.25">
      <c r="C131" s="289" t="s">
        <v>47</v>
      </c>
      <c r="D131" s="773"/>
      <c r="E131" s="290"/>
      <c r="F131" s="113">
        <v>30000</v>
      </c>
      <c r="G131" s="291">
        <f t="shared" ref="G131:G139" si="12">E131*F131</f>
        <v>0</v>
      </c>
      <c r="H131" s="292"/>
      <c r="I131" s="114" t="s">
        <v>698</v>
      </c>
      <c r="J131" s="114" t="str">
        <f>VLOOKUP(I131,Presupuesto!$B$11:$C$566,2,0)</f>
        <v>SERVICIOS DE CAPACITACION.</v>
      </c>
      <c r="K131" s="293" t="s">
        <v>1475</v>
      </c>
      <c r="L131" s="114" t="s">
        <v>393</v>
      </c>
    </row>
    <row r="132" spans="3:12" x14ac:dyDescent="0.25">
      <c r="C132" s="97" t="s">
        <v>48</v>
      </c>
      <c r="D132" s="774"/>
      <c r="E132" s="198">
        <v>10</v>
      </c>
      <c r="F132" s="98">
        <v>50</v>
      </c>
      <c r="G132" s="95">
        <f t="shared" si="12"/>
        <v>500</v>
      </c>
      <c r="H132" s="159" t="s">
        <v>128</v>
      </c>
      <c r="I132" s="96" t="s">
        <v>716</v>
      </c>
      <c r="J132" s="96" t="str">
        <f>VLOOKUP(I132,Presupuesto!$B$11:$C$566,2,0)</f>
        <v>SERVICIOS DE IMPRENTA PUBLIC.Y REPRODUCCION</v>
      </c>
      <c r="K132" s="96" t="str">
        <f>$K$131</f>
        <v>Gestión Tecnologías de Información y Comunicación</v>
      </c>
      <c r="L132" s="96" t="s">
        <v>398</v>
      </c>
    </row>
    <row r="133" spans="3:12" x14ac:dyDescent="0.25">
      <c r="C133" s="97" t="s">
        <v>49</v>
      </c>
      <c r="D133" s="774"/>
      <c r="E133" s="198"/>
      <c r="F133" s="98">
        <v>150</v>
      </c>
      <c r="G133" s="95">
        <f t="shared" si="12"/>
        <v>0</v>
      </c>
      <c r="H133" s="159"/>
      <c r="I133" s="96" t="s">
        <v>791</v>
      </c>
      <c r="J133" s="96" t="str">
        <f>VLOOKUP(I133,Presupuesto!$B$11:$C$566,2,0)</f>
        <v>ALIMENTOS B EBIDAS PARA PERSONAS</v>
      </c>
      <c r="K133" s="96" t="str">
        <f t="shared" ref="K133:K140" si="13">$K$131</f>
        <v>Gestión Tecnologías de Información y Comunicación</v>
      </c>
      <c r="L133" s="96" t="s">
        <v>395</v>
      </c>
    </row>
    <row r="134" spans="3:12" x14ac:dyDescent="0.25">
      <c r="C134" s="97" t="s">
        <v>50</v>
      </c>
      <c r="D134" s="774"/>
      <c r="E134" s="149">
        <v>0</v>
      </c>
      <c r="F134" s="116">
        <v>10000</v>
      </c>
      <c r="G134" s="95">
        <f t="shared" si="12"/>
        <v>0</v>
      </c>
      <c r="H134" s="159"/>
      <c r="I134" s="284" t="s">
        <v>748</v>
      </c>
      <c r="J134" s="96" t="str">
        <f>VLOOKUP(I134,Presupuesto!$B$11:$C$566,2,0)</f>
        <v>PASAJES NACIONALES</v>
      </c>
      <c r="K134" s="96" t="str">
        <f t="shared" si="13"/>
        <v>Gestión Tecnologías de Información y Comunicación</v>
      </c>
      <c r="L134" s="96" t="s">
        <v>411</v>
      </c>
    </row>
    <row r="135" spans="3:12" x14ac:dyDescent="0.25">
      <c r="C135" s="97" t="s">
        <v>416</v>
      </c>
      <c r="D135" s="774"/>
      <c r="E135" s="149">
        <v>10</v>
      </c>
      <c r="F135" s="116">
        <v>250</v>
      </c>
      <c r="G135" s="95">
        <f t="shared" si="12"/>
        <v>2500</v>
      </c>
      <c r="H135" s="159" t="s">
        <v>128</v>
      </c>
      <c r="I135" s="96" t="s">
        <v>820</v>
      </c>
      <c r="J135" s="96" t="str">
        <f>VLOOKUP(I135,Presupuesto!$B$11:$C$566,2,0)</f>
        <v>PRODUCTOS PAPEL Y CARTON</v>
      </c>
      <c r="K135" s="96" t="str">
        <f t="shared" si="13"/>
        <v>Gestión Tecnologías de Información y Comunicación</v>
      </c>
      <c r="L135" s="96" t="s">
        <v>397</v>
      </c>
    </row>
    <row r="136" spans="3:12" x14ac:dyDescent="0.25">
      <c r="C136" s="97" t="s">
        <v>51</v>
      </c>
      <c r="D136" s="774"/>
      <c r="E136" s="198">
        <f>(D131*25)/500</f>
        <v>0</v>
      </c>
      <c r="F136" s="98">
        <v>85</v>
      </c>
      <c r="G136" s="95">
        <f t="shared" si="12"/>
        <v>0</v>
      </c>
      <c r="H136" s="159"/>
      <c r="I136" s="96" t="s">
        <v>820</v>
      </c>
      <c r="J136" s="96" t="str">
        <f>VLOOKUP(I136,Presupuesto!$B$11:$C$566,2,0)</f>
        <v>PRODUCTOS PAPEL Y CARTON</v>
      </c>
      <c r="K136" s="96" t="str">
        <f t="shared" si="13"/>
        <v>Gestión Tecnologías de Información y Comunicación</v>
      </c>
      <c r="L136" s="96" t="s">
        <v>411</v>
      </c>
    </row>
    <row r="137" spans="3:12" x14ac:dyDescent="0.25">
      <c r="C137" s="97" t="s">
        <v>122</v>
      </c>
      <c r="D137" s="774"/>
      <c r="E137" s="198">
        <f>D131/12</f>
        <v>0</v>
      </c>
      <c r="F137" s="98">
        <v>36</v>
      </c>
      <c r="G137" s="95">
        <f t="shared" si="12"/>
        <v>0</v>
      </c>
      <c r="H137" s="159"/>
      <c r="I137" s="96" t="s">
        <v>941</v>
      </c>
      <c r="J137" s="96" t="str">
        <f>VLOOKUP(I137,Presupuesto!$B$11:$C$566,2,0)</f>
        <v>UTILES DE ESCRITORIO, OFICINA Y ENSE¥ANZA</v>
      </c>
      <c r="K137" s="96" t="str">
        <f t="shared" si="13"/>
        <v>Gestión Tecnologías de Información y Comunicación</v>
      </c>
      <c r="L137" s="96" t="s">
        <v>411</v>
      </c>
    </row>
    <row r="138" spans="3:12" x14ac:dyDescent="0.25">
      <c r="C138" s="97" t="s">
        <v>34</v>
      </c>
      <c r="D138" s="774"/>
      <c r="E138" s="198">
        <f>D131/12</f>
        <v>0</v>
      </c>
      <c r="F138" s="98">
        <v>80</v>
      </c>
      <c r="G138" s="95">
        <f t="shared" si="12"/>
        <v>0</v>
      </c>
      <c r="H138" s="159"/>
      <c r="I138" s="96" t="s">
        <v>941</v>
      </c>
      <c r="J138" s="96" t="str">
        <f>VLOOKUP(I138,Presupuesto!$B$11:$C$566,2,0)</f>
        <v>UTILES DE ESCRITORIO, OFICINA Y ENSE¥ANZA</v>
      </c>
      <c r="K138" s="96" t="str">
        <f t="shared" si="13"/>
        <v>Gestión Tecnologías de Información y Comunicación</v>
      </c>
      <c r="L138" s="96" t="s">
        <v>411</v>
      </c>
    </row>
    <row r="139" spans="3:12" x14ac:dyDescent="0.25">
      <c r="C139" s="107" t="s">
        <v>52</v>
      </c>
      <c r="D139" s="774"/>
      <c r="E139" s="207">
        <v>0</v>
      </c>
      <c r="F139" s="117">
        <v>25</v>
      </c>
      <c r="G139" s="95">
        <f t="shared" si="12"/>
        <v>0</v>
      </c>
      <c r="H139" s="159"/>
      <c r="I139" s="96" t="s">
        <v>941</v>
      </c>
      <c r="J139" s="96" t="str">
        <f>VLOOKUP(I139,Presupuesto!$B$11:$C$566,2,0)</f>
        <v>UTILES DE ESCRITORIO, OFICINA Y ENSE¥ANZA</v>
      </c>
      <c r="K139" s="96" t="str">
        <f t="shared" si="13"/>
        <v>Gestión Tecnologías de Información y Comunicación</v>
      </c>
      <c r="L139" s="96" t="s">
        <v>411</v>
      </c>
    </row>
    <row r="140" spans="3:12" ht="15.75" thickBot="1" x14ac:dyDescent="0.3">
      <c r="C140" s="211" t="s">
        <v>431</v>
      </c>
      <c r="D140" s="212">
        <v>0</v>
      </c>
      <c r="E140" s="294">
        <v>0</v>
      </c>
      <c r="F140" s="102">
        <f>HLOOKUP(C140,$AH$2:$BU$3,2,0)</f>
        <v>1750</v>
      </c>
      <c r="G140" s="103">
        <f>D140*E140*F140</f>
        <v>0</v>
      </c>
      <c r="H140" s="295"/>
      <c r="I140" s="296" t="s">
        <v>760</v>
      </c>
      <c r="J140" s="104" t="str">
        <f>VLOOKUP(I140,Presupuesto!$B$11:$C$566,2,0)</f>
        <v>VIATICOS NACIONALES</v>
      </c>
      <c r="K140" s="297" t="str">
        <f t="shared" si="13"/>
        <v>Gestión Tecnologías de Información y Comunicación</v>
      </c>
      <c r="L140" s="297" t="s">
        <v>411</v>
      </c>
    </row>
    <row r="141" spans="3:12" x14ac:dyDescent="0.25">
      <c r="C141" s="91"/>
      <c r="E141" s="110"/>
      <c r="F141" s="110"/>
      <c r="G141" s="110"/>
      <c r="H141" s="172"/>
      <c r="I141" s="110"/>
      <c r="J141" s="110"/>
      <c r="K141" s="110"/>
    </row>
    <row r="142" spans="3:12" ht="15.75" thickBot="1" x14ac:dyDescent="0.3"/>
    <row r="143" spans="3:12" ht="15.75" thickBot="1" x14ac:dyDescent="0.3">
      <c r="C143" s="29" t="s">
        <v>43</v>
      </c>
      <c r="D143" s="30">
        <f>SUM(G150:G159)</f>
        <v>31500</v>
      </c>
      <c r="E143" s="91"/>
      <c r="F143" s="91"/>
      <c r="G143" s="91"/>
      <c r="H143" s="75"/>
      <c r="I143" s="75"/>
      <c r="J143" s="75"/>
      <c r="K143" s="110"/>
    </row>
    <row r="144" spans="3:12" x14ac:dyDescent="0.25">
      <c r="C144" s="70"/>
      <c r="D144" s="31"/>
      <c r="E144" s="91"/>
      <c r="F144" s="91"/>
      <c r="G144" s="91"/>
      <c r="H144" s="75"/>
      <c r="I144" s="75"/>
      <c r="J144" s="75"/>
      <c r="K144" s="110"/>
    </row>
    <row r="145" spans="3:12" x14ac:dyDescent="0.25">
      <c r="C145" s="70"/>
      <c r="D145" s="31"/>
      <c r="E145" s="91"/>
      <c r="F145" s="91"/>
      <c r="G145" s="91"/>
      <c r="H145" s="75"/>
      <c r="I145" s="75"/>
      <c r="J145" s="75"/>
      <c r="K145" s="110"/>
    </row>
    <row r="146" spans="3:12" ht="15.75" x14ac:dyDescent="0.25">
      <c r="C146" s="200" t="s">
        <v>391</v>
      </c>
      <c r="D146" s="322" t="s">
        <v>2109</v>
      </c>
      <c r="E146" s="91"/>
      <c r="F146" s="91"/>
      <c r="G146" s="91"/>
      <c r="H146" s="75"/>
      <c r="I146" s="75"/>
      <c r="J146" s="75"/>
      <c r="K146" s="110"/>
    </row>
    <row r="147" spans="3:12" ht="18.75" x14ac:dyDescent="0.25">
      <c r="C147" s="205" t="s">
        <v>2096</v>
      </c>
      <c r="D147" s="31"/>
      <c r="E147" s="91"/>
      <c r="F147" s="91"/>
      <c r="G147" s="91"/>
      <c r="H147" s="75"/>
      <c r="I147" s="75"/>
      <c r="J147" s="75"/>
      <c r="K147" s="110"/>
    </row>
    <row r="148" spans="3:12" ht="15.75" thickBot="1" x14ac:dyDescent="0.3">
      <c r="C148" s="70"/>
      <c r="D148" s="31"/>
      <c r="E148" s="91"/>
      <c r="F148" s="91"/>
      <c r="G148" s="91"/>
      <c r="H148" s="75"/>
      <c r="I148" s="75"/>
      <c r="J148" s="75"/>
      <c r="K148" s="110"/>
    </row>
    <row r="149" spans="3:12" ht="30.75" thickBot="1" x14ac:dyDescent="0.3">
      <c r="C149" s="124" t="s">
        <v>44</v>
      </c>
      <c r="D149" s="127" t="s">
        <v>45</v>
      </c>
      <c r="E149" s="126" t="s">
        <v>55</v>
      </c>
      <c r="F149" s="126" t="s">
        <v>57</v>
      </c>
      <c r="G149" s="125" t="s">
        <v>27</v>
      </c>
      <c r="H149" s="131" t="s">
        <v>130</v>
      </c>
      <c r="I149" s="126" t="s">
        <v>46</v>
      </c>
      <c r="J149" s="126" t="s">
        <v>131</v>
      </c>
      <c r="K149" s="126" t="s">
        <v>409</v>
      </c>
      <c r="L149" s="126" t="s">
        <v>410</v>
      </c>
    </row>
    <row r="150" spans="3:12" x14ac:dyDescent="0.25">
      <c r="C150" s="289" t="s">
        <v>47</v>
      </c>
      <c r="D150" s="773"/>
      <c r="E150" s="290"/>
      <c r="F150" s="113">
        <v>30000</v>
      </c>
      <c r="G150" s="291">
        <f t="shared" ref="G150:G158" si="14">E150*F150</f>
        <v>0</v>
      </c>
      <c r="H150" s="292"/>
      <c r="I150" s="114" t="s">
        <v>698</v>
      </c>
      <c r="J150" s="114" t="str">
        <f>VLOOKUP(I150,Presupuesto!$B$11:$C$566,2,0)</f>
        <v>SERVICIOS DE CAPACITACION.</v>
      </c>
      <c r="K150" s="293" t="s">
        <v>1475</v>
      </c>
      <c r="L150" s="114" t="s">
        <v>393</v>
      </c>
    </row>
    <row r="151" spans="3:12" x14ac:dyDescent="0.25">
      <c r="C151" s="97" t="s">
        <v>48</v>
      </c>
      <c r="D151" s="774"/>
      <c r="E151" s="198">
        <f>D150</f>
        <v>0</v>
      </c>
      <c r="F151" s="98">
        <v>50</v>
      </c>
      <c r="G151" s="95">
        <f t="shared" si="14"/>
        <v>0</v>
      </c>
      <c r="H151" s="159"/>
      <c r="I151" s="96" t="s">
        <v>716</v>
      </c>
      <c r="J151" s="96" t="str">
        <f>VLOOKUP(I151,Presupuesto!$B$11:$C$566,2,0)</f>
        <v>SERVICIOS DE IMPRENTA PUBLIC.Y REPRODUCCION</v>
      </c>
      <c r="K151" s="96" t="str">
        <f>$K$150</f>
        <v>Gestión Tecnologías de Información y Comunicación</v>
      </c>
      <c r="L151" s="96" t="s">
        <v>411</v>
      </c>
    </row>
    <row r="152" spans="3:12" x14ac:dyDescent="0.25">
      <c r="C152" s="97" t="s">
        <v>49</v>
      </c>
      <c r="D152" s="774"/>
      <c r="E152" s="198">
        <f>D150</f>
        <v>0</v>
      </c>
      <c r="F152" s="98">
        <v>150</v>
      </c>
      <c r="G152" s="95">
        <f t="shared" si="14"/>
        <v>0</v>
      </c>
      <c r="H152" s="159"/>
      <c r="I152" s="96" t="s">
        <v>791</v>
      </c>
      <c r="J152" s="96" t="str">
        <f>VLOOKUP(I152,Presupuesto!$B$11:$C$566,2,0)</f>
        <v>ALIMENTOS B EBIDAS PARA PERSONAS</v>
      </c>
      <c r="K152" s="96" t="str">
        <f t="shared" ref="K152:K159" si="15">$K$150</f>
        <v>Gestión Tecnologías de Información y Comunicación</v>
      </c>
      <c r="L152" s="96" t="s">
        <v>395</v>
      </c>
    </row>
    <row r="153" spans="3:12" x14ac:dyDescent="0.25">
      <c r="C153" s="97" t="s">
        <v>50</v>
      </c>
      <c r="D153" s="774"/>
      <c r="E153" s="149">
        <v>0</v>
      </c>
      <c r="F153" s="116">
        <v>10000</v>
      </c>
      <c r="G153" s="95">
        <f t="shared" si="14"/>
        <v>0</v>
      </c>
      <c r="H153" s="159"/>
      <c r="I153" s="284" t="s">
        <v>748</v>
      </c>
      <c r="J153" s="96" t="str">
        <f>VLOOKUP(I153,Presupuesto!$B$11:$C$566,2,0)</f>
        <v>PASAJES NACIONALES</v>
      </c>
      <c r="K153" s="96" t="str">
        <f t="shared" si="15"/>
        <v>Gestión Tecnologías de Información y Comunicación</v>
      </c>
      <c r="L153" s="96" t="s">
        <v>411</v>
      </c>
    </row>
    <row r="154" spans="3:12" x14ac:dyDescent="0.25">
      <c r="C154" s="97" t="s">
        <v>416</v>
      </c>
      <c r="D154" s="774"/>
      <c r="E154" s="149">
        <v>0</v>
      </c>
      <c r="F154" s="116">
        <v>250</v>
      </c>
      <c r="G154" s="95">
        <f t="shared" si="14"/>
        <v>0</v>
      </c>
      <c r="H154" s="159"/>
      <c r="I154" s="96" t="s">
        <v>820</v>
      </c>
      <c r="J154" s="96" t="str">
        <f>VLOOKUP(I154,Presupuesto!$B$11:$C$566,2,0)</f>
        <v>PRODUCTOS PAPEL Y CARTON</v>
      </c>
      <c r="K154" s="96" t="str">
        <f t="shared" si="15"/>
        <v>Gestión Tecnologías de Información y Comunicación</v>
      </c>
      <c r="L154" s="96" t="s">
        <v>411</v>
      </c>
    </row>
    <row r="155" spans="3:12" x14ac:dyDescent="0.25">
      <c r="C155" s="97" t="s">
        <v>51</v>
      </c>
      <c r="D155" s="774"/>
      <c r="E155" s="198">
        <f>(D150*25)/500</f>
        <v>0</v>
      </c>
      <c r="F155" s="98">
        <v>85</v>
      </c>
      <c r="G155" s="95">
        <f t="shared" si="14"/>
        <v>0</v>
      </c>
      <c r="H155" s="159"/>
      <c r="I155" s="96" t="s">
        <v>820</v>
      </c>
      <c r="J155" s="96" t="str">
        <f>VLOOKUP(I155,Presupuesto!$B$11:$C$566,2,0)</f>
        <v>PRODUCTOS PAPEL Y CARTON</v>
      </c>
      <c r="K155" s="96" t="str">
        <f t="shared" si="15"/>
        <v>Gestión Tecnologías de Información y Comunicación</v>
      </c>
      <c r="L155" s="96" t="s">
        <v>411</v>
      </c>
    </row>
    <row r="156" spans="3:12" x14ac:dyDescent="0.25">
      <c r="C156" s="97" t="s">
        <v>122</v>
      </c>
      <c r="D156" s="774"/>
      <c r="E156" s="198">
        <f>D150/12</f>
        <v>0</v>
      </c>
      <c r="F156" s="98">
        <v>36</v>
      </c>
      <c r="G156" s="95">
        <f t="shared" si="14"/>
        <v>0</v>
      </c>
      <c r="H156" s="159"/>
      <c r="I156" s="96" t="s">
        <v>941</v>
      </c>
      <c r="J156" s="96" t="str">
        <f>VLOOKUP(I156,Presupuesto!$B$11:$C$566,2,0)</f>
        <v>UTILES DE ESCRITORIO, OFICINA Y ENSE¥ANZA</v>
      </c>
      <c r="K156" s="96" t="str">
        <f t="shared" si="15"/>
        <v>Gestión Tecnologías de Información y Comunicación</v>
      </c>
      <c r="L156" s="96" t="s">
        <v>411</v>
      </c>
    </row>
    <row r="157" spans="3:12" x14ac:dyDescent="0.25">
      <c r="C157" s="97" t="s">
        <v>34</v>
      </c>
      <c r="D157" s="774"/>
      <c r="E157" s="198">
        <f>D150/12</f>
        <v>0</v>
      </c>
      <c r="F157" s="98">
        <v>80</v>
      </c>
      <c r="G157" s="95">
        <f t="shared" si="14"/>
        <v>0</v>
      </c>
      <c r="H157" s="159"/>
      <c r="I157" s="96" t="s">
        <v>941</v>
      </c>
      <c r="J157" s="96" t="str">
        <f>VLOOKUP(I157,Presupuesto!$B$11:$C$566,2,0)</f>
        <v>UTILES DE ESCRITORIO, OFICINA Y ENSE¥ANZA</v>
      </c>
      <c r="K157" s="96" t="str">
        <f t="shared" si="15"/>
        <v>Gestión Tecnologías de Información y Comunicación</v>
      </c>
      <c r="L157" s="96" t="s">
        <v>411</v>
      </c>
    </row>
    <row r="158" spans="3:12" x14ac:dyDescent="0.25">
      <c r="C158" s="107" t="s">
        <v>52</v>
      </c>
      <c r="D158" s="774"/>
      <c r="E158" s="207">
        <v>0</v>
      </c>
      <c r="F158" s="117">
        <v>25</v>
      </c>
      <c r="G158" s="95">
        <f t="shared" si="14"/>
        <v>0</v>
      </c>
      <c r="H158" s="159"/>
      <c r="I158" s="96" t="s">
        <v>941</v>
      </c>
      <c r="J158" s="96" t="str">
        <f>VLOOKUP(I158,Presupuesto!$B$11:$C$566,2,0)</f>
        <v>UTILES DE ESCRITORIO, OFICINA Y ENSE¥ANZA</v>
      </c>
      <c r="K158" s="96" t="str">
        <f t="shared" si="15"/>
        <v>Gestión Tecnologías de Información y Comunicación</v>
      </c>
      <c r="L158" s="96" t="s">
        <v>411</v>
      </c>
    </row>
    <row r="159" spans="3:12" ht="15.75" thickBot="1" x14ac:dyDescent="0.3">
      <c r="C159" s="211" t="s">
        <v>431</v>
      </c>
      <c r="D159" s="212">
        <v>3</v>
      </c>
      <c r="E159" s="294">
        <v>6</v>
      </c>
      <c r="F159" s="102">
        <f>HLOOKUP(C159,$AH$2:$BU$3,2,0)</f>
        <v>1750</v>
      </c>
      <c r="G159" s="103">
        <f>D159*E159*F159</f>
        <v>31500</v>
      </c>
      <c r="H159" s="295" t="s">
        <v>128</v>
      </c>
      <c r="I159" s="296" t="s">
        <v>760</v>
      </c>
      <c r="J159" s="104" t="str">
        <f>VLOOKUP(I159,Presupuesto!$B$11:$C$566,2,0)</f>
        <v>VIATICOS NACIONALES</v>
      </c>
      <c r="K159" s="297" t="str">
        <f t="shared" si="15"/>
        <v>Gestión Tecnologías de Información y Comunicación</v>
      </c>
      <c r="L159" s="297" t="s">
        <v>395</v>
      </c>
    </row>
    <row r="161" spans="3:12" ht="15.75" thickBot="1" x14ac:dyDescent="0.3"/>
    <row r="162" spans="3:12" ht="15.75" thickBot="1" x14ac:dyDescent="0.3">
      <c r="C162" s="29" t="s">
        <v>43</v>
      </c>
      <c r="D162" s="738">
        <f>SUM(G169:G178)</f>
        <v>10696</v>
      </c>
      <c r="E162" s="91"/>
      <c r="F162" s="91"/>
      <c r="G162" s="91"/>
      <c r="H162" s="75"/>
      <c r="I162" s="75"/>
      <c r="J162" s="75"/>
      <c r="K162" s="110"/>
    </row>
    <row r="163" spans="3:12" x14ac:dyDescent="0.25">
      <c r="C163" s="70"/>
      <c r="D163" s="31"/>
      <c r="E163" s="91"/>
      <c r="F163" s="91"/>
      <c r="G163" s="91"/>
      <c r="H163" s="75"/>
      <c r="I163" s="75"/>
      <c r="J163" s="75"/>
      <c r="K163" s="110"/>
    </row>
    <row r="164" spans="3:12" x14ac:dyDescent="0.25">
      <c r="C164" s="70"/>
      <c r="D164" s="31"/>
      <c r="E164" s="91"/>
      <c r="F164" s="91"/>
      <c r="G164" s="91"/>
      <c r="H164" s="75"/>
      <c r="I164" s="75"/>
      <c r="J164" s="75"/>
      <c r="K164" s="110"/>
    </row>
    <row r="165" spans="3:12" ht="15.75" x14ac:dyDescent="0.25">
      <c r="C165" s="200" t="s">
        <v>391</v>
      </c>
      <c r="D165" s="322" t="s">
        <v>2013</v>
      </c>
      <c r="E165" s="91"/>
      <c r="F165" s="91"/>
      <c r="G165" s="91"/>
      <c r="H165" s="75"/>
      <c r="I165" s="75"/>
      <c r="J165" s="75"/>
      <c r="K165" s="110"/>
    </row>
    <row r="166" spans="3:12" ht="18.75" x14ac:dyDescent="0.25">
      <c r="C166" s="205" t="s">
        <v>2010</v>
      </c>
      <c r="D166" s="31"/>
      <c r="E166" s="91"/>
      <c r="F166" s="91"/>
      <c r="G166" s="91"/>
      <c r="H166" s="75"/>
      <c r="I166" s="75"/>
      <c r="J166" s="75"/>
      <c r="K166" s="110"/>
    </row>
    <row r="167" spans="3:12" ht="15.75" thickBot="1" x14ac:dyDescent="0.3">
      <c r="C167" s="70"/>
      <c r="D167" s="31"/>
      <c r="E167" s="91"/>
      <c r="F167" s="91"/>
      <c r="G167" s="91"/>
      <c r="H167" s="75"/>
      <c r="I167" s="75"/>
      <c r="J167" s="75"/>
      <c r="K167" s="110"/>
    </row>
    <row r="168" spans="3:12" ht="30.75" thickBot="1" x14ac:dyDescent="0.3">
      <c r="C168" s="124" t="s">
        <v>44</v>
      </c>
      <c r="D168" s="127" t="s">
        <v>45</v>
      </c>
      <c r="E168" s="126" t="s">
        <v>55</v>
      </c>
      <c r="F168" s="126" t="s">
        <v>57</v>
      </c>
      <c r="G168" s="125" t="s">
        <v>27</v>
      </c>
      <c r="H168" s="131" t="s">
        <v>130</v>
      </c>
      <c r="I168" s="126" t="s">
        <v>46</v>
      </c>
      <c r="J168" s="126" t="s">
        <v>131</v>
      </c>
      <c r="K168" s="126" t="s">
        <v>409</v>
      </c>
      <c r="L168" s="126" t="s">
        <v>410</v>
      </c>
    </row>
    <row r="169" spans="3:12" x14ac:dyDescent="0.25">
      <c r="C169" s="289" t="s">
        <v>47</v>
      </c>
      <c r="D169" s="773">
        <v>50</v>
      </c>
      <c r="E169" s="290"/>
      <c r="F169" s="113">
        <v>30000</v>
      </c>
      <c r="G169" s="291">
        <f t="shared" ref="G169:G177" si="16">E169*F169</f>
        <v>0</v>
      </c>
      <c r="H169" s="292"/>
      <c r="I169" s="114" t="s">
        <v>698</v>
      </c>
      <c r="J169" s="114" t="str">
        <f>VLOOKUP(I169,Presupuesto!$B$11:$C$566,2,0)</f>
        <v>SERVICIOS DE CAPACITACION.</v>
      </c>
      <c r="K169" s="293" t="s">
        <v>1475</v>
      </c>
      <c r="L169" s="114" t="s">
        <v>393</v>
      </c>
    </row>
    <row r="170" spans="3:12" x14ac:dyDescent="0.25">
      <c r="C170" s="97" t="s">
        <v>48</v>
      </c>
      <c r="D170" s="774"/>
      <c r="E170" s="198">
        <f>D169</f>
        <v>50</v>
      </c>
      <c r="F170" s="98">
        <v>50</v>
      </c>
      <c r="G170" s="737">
        <f t="shared" si="16"/>
        <v>2500</v>
      </c>
      <c r="H170" s="159" t="s">
        <v>128</v>
      </c>
      <c r="I170" s="96" t="s">
        <v>716</v>
      </c>
      <c r="J170" s="96" t="str">
        <f>VLOOKUP(I170,Presupuesto!$B$11:$C$566,2,0)</f>
        <v>SERVICIOS DE IMPRENTA PUBLIC.Y REPRODUCCION</v>
      </c>
      <c r="K170" s="96" t="str">
        <f>$K$169</f>
        <v>Gestión Tecnologías de Información y Comunicación</v>
      </c>
      <c r="L170" s="96" t="s">
        <v>395</v>
      </c>
    </row>
    <row r="171" spans="3:12" x14ac:dyDescent="0.25">
      <c r="C171" s="97" t="s">
        <v>49</v>
      </c>
      <c r="D171" s="774"/>
      <c r="E171" s="198">
        <f>D169</f>
        <v>50</v>
      </c>
      <c r="F171" s="98">
        <v>150</v>
      </c>
      <c r="G171" s="737">
        <f t="shared" si="16"/>
        <v>7500</v>
      </c>
      <c r="H171" s="159" t="s">
        <v>128</v>
      </c>
      <c r="I171" s="96" t="s">
        <v>791</v>
      </c>
      <c r="J171" s="96" t="str">
        <f>VLOOKUP(I171,Presupuesto!$B$11:$C$566,2,0)</f>
        <v>ALIMENTOS B EBIDAS PARA PERSONAS</v>
      </c>
      <c r="K171" s="96" t="str">
        <f t="shared" ref="K171:K178" si="17">$K$169</f>
        <v>Gestión Tecnologías de Información y Comunicación</v>
      </c>
      <c r="L171" s="96" t="s">
        <v>395</v>
      </c>
    </row>
    <row r="172" spans="3:12" x14ac:dyDescent="0.25">
      <c r="C172" s="97" t="s">
        <v>50</v>
      </c>
      <c r="D172" s="774"/>
      <c r="E172" s="149">
        <v>0</v>
      </c>
      <c r="F172" s="116">
        <v>10000</v>
      </c>
      <c r="G172" s="95">
        <f t="shared" si="16"/>
        <v>0</v>
      </c>
      <c r="H172" s="159"/>
      <c r="I172" s="284" t="s">
        <v>748</v>
      </c>
      <c r="J172" s="96" t="str">
        <f>VLOOKUP(I172,Presupuesto!$B$11:$C$566,2,0)</f>
        <v>PASAJES NACIONALES</v>
      </c>
      <c r="K172" s="96" t="str">
        <f t="shared" si="17"/>
        <v>Gestión Tecnologías de Información y Comunicación</v>
      </c>
      <c r="L172" s="96" t="s">
        <v>411</v>
      </c>
    </row>
    <row r="173" spans="3:12" x14ac:dyDescent="0.25">
      <c r="C173" s="97" t="s">
        <v>416</v>
      </c>
      <c r="D173" s="774"/>
      <c r="E173" s="149">
        <v>0</v>
      </c>
      <c r="F173" s="116">
        <v>250</v>
      </c>
      <c r="G173" s="95">
        <f t="shared" si="16"/>
        <v>0</v>
      </c>
      <c r="H173" s="159"/>
      <c r="I173" s="96" t="s">
        <v>820</v>
      </c>
      <c r="J173" s="96" t="str">
        <f>VLOOKUP(I173,Presupuesto!$B$11:$C$566,2,0)</f>
        <v>PRODUCTOS PAPEL Y CARTON</v>
      </c>
      <c r="K173" s="96" t="str">
        <f t="shared" si="17"/>
        <v>Gestión Tecnologías de Información y Comunicación</v>
      </c>
      <c r="L173" s="96" t="s">
        <v>411</v>
      </c>
    </row>
    <row r="174" spans="3:12" x14ac:dyDescent="0.25">
      <c r="C174" s="97" t="s">
        <v>51</v>
      </c>
      <c r="D174" s="774"/>
      <c r="E174" s="198">
        <v>2</v>
      </c>
      <c r="F174" s="98">
        <v>108</v>
      </c>
      <c r="G174" s="737">
        <v>216</v>
      </c>
      <c r="H174" s="159" t="s">
        <v>128</v>
      </c>
      <c r="I174" s="96" t="s">
        <v>820</v>
      </c>
      <c r="J174" s="96" t="str">
        <f>VLOOKUP(I174,Presupuesto!$B$11:$C$566,2,0)</f>
        <v>PRODUCTOS PAPEL Y CARTON</v>
      </c>
      <c r="K174" s="96" t="str">
        <f t="shared" si="17"/>
        <v>Gestión Tecnologías de Información y Comunicación</v>
      </c>
      <c r="L174" s="96" t="s">
        <v>395</v>
      </c>
    </row>
    <row r="175" spans="3:12" x14ac:dyDescent="0.25">
      <c r="C175" s="97" t="s">
        <v>122</v>
      </c>
      <c r="D175" s="774"/>
      <c r="E175" s="198">
        <f>D169/12</f>
        <v>4.166666666666667</v>
      </c>
      <c r="F175" s="98">
        <v>36</v>
      </c>
      <c r="G175" s="737">
        <f t="shared" si="16"/>
        <v>150</v>
      </c>
      <c r="H175" s="159" t="s">
        <v>128</v>
      </c>
      <c r="I175" s="96" t="s">
        <v>941</v>
      </c>
      <c r="J175" s="96" t="str">
        <f>VLOOKUP(I175,Presupuesto!$B$11:$C$566,2,0)</f>
        <v>UTILES DE ESCRITORIO, OFICINA Y ENSE¥ANZA</v>
      </c>
      <c r="K175" s="96" t="str">
        <f t="shared" si="17"/>
        <v>Gestión Tecnologías de Información y Comunicación</v>
      </c>
      <c r="L175" s="96" t="s">
        <v>395</v>
      </c>
    </row>
    <row r="176" spans="3:12" x14ac:dyDescent="0.25">
      <c r="C176" s="97" t="s">
        <v>34</v>
      </c>
      <c r="D176" s="774"/>
      <c r="E176" s="198">
        <v>4</v>
      </c>
      <c r="F176" s="739">
        <v>82.5</v>
      </c>
      <c r="G176" s="737">
        <v>330</v>
      </c>
      <c r="H176" s="159" t="s">
        <v>128</v>
      </c>
      <c r="I176" s="96" t="s">
        <v>941</v>
      </c>
      <c r="J176" s="96" t="str">
        <f>VLOOKUP(I176,Presupuesto!$B$11:$C$566,2,0)</f>
        <v>UTILES DE ESCRITORIO, OFICINA Y ENSE¥ANZA</v>
      </c>
      <c r="K176" s="96" t="str">
        <f t="shared" si="17"/>
        <v>Gestión Tecnologías de Información y Comunicación</v>
      </c>
      <c r="L176" s="96" t="s">
        <v>395</v>
      </c>
    </row>
    <row r="177" spans="3:12" x14ac:dyDescent="0.25">
      <c r="C177" s="107" t="s">
        <v>52</v>
      </c>
      <c r="D177" s="774"/>
      <c r="E177" s="207">
        <v>0</v>
      </c>
      <c r="F177" s="117">
        <v>25</v>
      </c>
      <c r="G177" s="95">
        <f t="shared" si="16"/>
        <v>0</v>
      </c>
      <c r="H177" s="159"/>
      <c r="I177" s="96" t="s">
        <v>941</v>
      </c>
      <c r="J177" s="96" t="str">
        <f>VLOOKUP(I177,Presupuesto!$B$11:$C$566,2,0)</f>
        <v>UTILES DE ESCRITORIO, OFICINA Y ENSE¥ANZA</v>
      </c>
      <c r="K177" s="96" t="str">
        <f t="shared" si="17"/>
        <v>Gestión Tecnologías de Información y Comunicación</v>
      </c>
      <c r="L177" s="96" t="s">
        <v>411</v>
      </c>
    </row>
    <row r="178" spans="3:12" ht="15.75" thickBot="1" x14ac:dyDescent="0.3">
      <c r="C178" s="211" t="s">
        <v>431</v>
      </c>
      <c r="D178" s="212">
        <v>0</v>
      </c>
      <c r="E178" s="294">
        <v>0</v>
      </c>
      <c r="F178" s="102">
        <f>HLOOKUP(C178,$AH$2:$BU$3,2,0)</f>
        <v>1750</v>
      </c>
      <c r="G178" s="103"/>
      <c r="H178" s="295"/>
      <c r="I178" s="296" t="s">
        <v>760</v>
      </c>
      <c r="J178" s="104" t="str">
        <f>VLOOKUP(I178,Presupuesto!$B$11:$C$566,2,0)</f>
        <v>VIATICOS NACIONALES</v>
      </c>
      <c r="K178" s="297" t="str">
        <f t="shared" si="17"/>
        <v>Gestión Tecnologías de Información y Comunicación</v>
      </c>
      <c r="L178" s="297" t="s">
        <v>411</v>
      </c>
    </row>
    <row r="179" spans="3:12" x14ac:dyDescent="0.25">
      <c r="C179" s="91"/>
      <c r="E179" s="110"/>
      <c r="F179" s="110"/>
      <c r="G179" s="110"/>
      <c r="H179" s="172"/>
      <c r="I179" s="110"/>
      <c r="J179" s="110"/>
      <c r="K179" s="110"/>
    </row>
    <row r="180" spans="3:12" ht="15.75" thickBot="1" x14ac:dyDescent="0.3"/>
    <row r="181" spans="3:12" ht="15.75" thickBot="1" x14ac:dyDescent="0.3">
      <c r="C181" s="29" t="s">
        <v>43</v>
      </c>
      <c r="D181" s="30">
        <f>SUM(G188:G197)</f>
        <v>0</v>
      </c>
      <c r="E181" s="91"/>
      <c r="F181" s="91"/>
      <c r="G181" s="91"/>
      <c r="H181" s="75"/>
      <c r="I181" s="75"/>
      <c r="J181" s="75"/>
      <c r="K181" s="110"/>
    </row>
    <row r="182" spans="3:12" x14ac:dyDescent="0.25">
      <c r="C182" s="70"/>
      <c r="D182" s="31"/>
      <c r="E182" s="91"/>
      <c r="F182" s="91"/>
      <c r="G182" s="91"/>
      <c r="H182" s="75"/>
      <c r="I182" s="75"/>
      <c r="J182" s="75"/>
      <c r="K182" s="110"/>
    </row>
    <row r="183" spans="3:12" x14ac:dyDescent="0.25">
      <c r="C183" s="70"/>
      <c r="D183" s="31"/>
      <c r="E183" s="91"/>
      <c r="F183" s="91"/>
      <c r="G183" s="91"/>
      <c r="H183" s="75"/>
      <c r="I183" s="75"/>
      <c r="J183" s="75"/>
      <c r="K183" s="110"/>
    </row>
    <row r="184" spans="3:12" ht="15.75" x14ac:dyDescent="0.25">
      <c r="C184" s="200" t="s">
        <v>391</v>
      </c>
      <c r="D184" s="322"/>
      <c r="E184" s="91"/>
      <c r="F184" s="91"/>
      <c r="G184" s="91"/>
      <c r="H184" s="75"/>
      <c r="I184" s="75"/>
      <c r="J184" s="75"/>
      <c r="K184" s="110"/>
    </row>
    <row r="185" spans="3:12" ht="18.75" x14ac:dyDescent="0.25">
      <c r="C185" s="205"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TIC_vacía'!$F:$G,2,FALSE),IFERROR(VLOOKUP(D184,'16. Desa. del Sistema Educ.Sup.'!$F:$G,2,FALSE),IFERROR(VLOOKUP(D184,'8. Cultura de Inno. Insti...'!$F:$G,2,FALSE),VLOOKUP(D184,'7. Lo Esencial de la Reforma U.'!$F:$G,2,0)))))))))))))))))</f>
        <v>#N/A</v>
      </c>
      <c r="D185" s="31"/>
      <c r="E185" s="91"/>
      <c r="F185" s="91"/>
      <c r="G185" s="91"/>
      <c r="H185" s="75"/>
      <c r="I185" s="75"/>
      <c r="J185" s="75"/>
      <c r="K185" s="110"/>
    </row>
    <row r="186" spans="3:12" ht="15.75" thickBot="1" x14ac:dyDescent="0.3">
      <c r="C186" s="70"/>
      <c r="D186" s="31"/>
      <c r="E186" s="91"/>
      <c r="F186" s="91"/>
      <c r="G186" s="91"/>
      <c r="H186" s="75"/>
      <c r="I186" s="75"/>
      <c r="J186" s="75"/>
      <c r="K186" s="110"/>
    </row>
    <row r="187" spans="3:12" ht="30.75" thickBot="1" x14ac:dyDescent="0.3">
      <c r="C187" s="124" t="s">
        <v>44</v>
      </c>
      <c r="D187" s="127" t="s">
        <v>45</v>
      </c>
      <c r="E187" s="126" t="s">
        <v>55</v>
      </c>
      <c r="F187" s="126" t="s">
        <v>57</v>
      </c>
      <c r="G187" s="125" t="s">
        <v>27</v>
      </c>
      <c r="H187" s="131" t="s">
        <v>130</v>
      </c>
      <c r="I187" s="126" t="s">
        <v>46</v>
      </c>
      <c r="J187" s="126" t="s">
        <v>131</v>
      </c>
      <c r="K187" s="126" t="s">
        <v>409</v>
      </c>
      <c r="L187" s="126" t="s">
        <v>410</v>
      </c>
    </row>
    <row r="188" spans="3:12" x14ac:dyDescent="0.25">
      <c r="C188" s="289" t="s">
        <v>47</v>
      </c>
      <c r="D188" s="773"/>
      <c r="E188" s="290"/>
      <c r="F188" s="113">
        <v>30000</v>
      </c>
      <c r="G188" s="291">
        <f t="shared" ref="G188:G196" si="18">E188*F188</f>
        <v>0</v>
      </c>
      <c r="H188" s="292"/>
      <c r="I188" s="114" t="s">
        <v>698</v>
      </c>
      <c r="J188" s="114" t="str">
        <f>VLOOKUP(I188,Presupuesto!$B$11:$C$566,2,0)</f>
        <v>SERVICIOS DE CAPACITACION.</v>
      </c>
      <c r="K188" s="293" t="s">
        <v>1475</v>
      </c>
      <c r="L188" s="114" t="s">
        <v>393</v>
      </c>
    </row>
    <row r="189" spans="3:12" x14ac:dyDescent="0.25">
      <c r="C189" s="97" t="s">
        <v>48</v>
      </c>
      <c r="D189" s="774"/>
      <c r="E189" s="198">
        <f>D188</f>
        <v>0</v>
      </c>
      <c r="F189" s="98">
        <v>50</v>
      </c>
      <c r="G189" s="95">
        <f t="shared" si="18"/>
        <v>0</v>
      </c>
      <c r="H189" s="159"/>
      <c r="I189" s="96" t="s">
        <v>716</v>
      </c>
      <c r="J189" s="96" t="str">
        <f>VLOOKUP(I189,Presupuesto!$B$11:$C$566,2,0)</f>
        <v>SERVICIOS DE IMPRENTA PUBLIC.Y REPRODUCCION</v>
      </c>
      <c r="K189" s="96" t="str">
        <f>$K$188</f>
        <v>Gestión Tecnologías de Información y Comunicación</v>
      </c>
      <c r="L189" s="96" t="s">
        <v>411</v>
      </c>
    </row>
    <row r="190" spans="3:12" x14ac:dyDescent="0.25">
      <c r="C190" s="97" t="s">
        <v>49</v>
      </c>
      <c r="D190" s="774"/>
      <c r="E190" s="198">
        <f>D188</f>
        <v>0</v>
      </c>
      <c r="F190" s="98">
        <v>150</v>
      </c>
      <c r="G190" s="95">
        <f t="shared" si="18"/>
        <v>0</v>
      </c>
      <c r="H190" s="159"/>
      <c r="I190" s="96" t="s">
        <v>791</v>
      </c>
      <c r="J190" s="96" t="str">
        <f>VLOOKUP(I190,Presupuesto!$B$11:$C$566,2,0)</f>
        <v>ALIMENTOS B EBIDAS PARA PERSONAS</v>
      </c>
      <c r="K190" s="96" t="str">
        <f t="shared" ref="K190:K197" si="19">$K$188</f>
        <v>Gestión Tecnologías de Información y Comunicación</v>
      </c>
      <c r="L190" s="96" t="s">
        <v>395</v>
      </c>
    </row>
    <row r="191" spans="3:12" x14ac:dyDescent="0.25">
      <c r="C191" s="97" t="s">
        <v>50</v>
      </c>
      <c r="D191" s="774"/>
      <c r="E191" s="149">
        <v>0</v>
      </c>
      <c r="F191" s="116">
        <v>10000</v>
      </c>
      <c r="G191" s="95">
        <f t="shared" si="18"/>
        <v>0</v>
      </c>
      <c r="H191" s="159"/>
      <c r="I191" s="284" t="s">
        <v>748</v>
      </c>
      <c r="J191" s="96" t="str">
        <f>VLOOKUP(I191,Presupuesto!$B$11:$C$566,2,0)</f>
        <v>PASAJES NACIONALES</v>
      </c>
      <c r="K191" s="96" t="str">
        <f t="shared" si="19"/>
        <v>Gestión Tecnologías de Información y Comunicación</v>
      </c>
      <c r="L191" s="96" t="s">
        <v>411</v>
      </c>
    </row>
    <row r="192" spans="3:12" x14ac:dyDescent="0.25">
      <c r="C192" s="97" t="s">
        <v>416</v>
      </c>
      <c r="D192" s="774"/>
      <c r="E192" s="149">
        <v>0</v>
      </c>
      <c r="F192" s="116">
        <v>250</v>
      </c>
      <c r="G192" s="95">
        <f t="shared" si="18"/>
        <v>0</v>
      </c>
      <c r="H192" s="159"/>
      <c r="I192" s="96" t="s">
        <v>820</v>
      </c>
      <c r="J192" s="96" t="str">
        <f>VLOOKUP(I192,Presupuesto!$B$11:$C$566,2,0)</f>
        <v>PRODUCTOS PAPEL Y CARTON</v>
      </c>
      <c r="K192" s="96" t="str">
        <f t="shared" si="19"/>
        <v>Gestión Tecnologías de Información y Comunicación</v>
      </c>
      <c r="L192" s="96" t="s">
        <v>411</v>
      </c>
    </row>
    <row r="193" spans="3:12" x14ac:dyDescent="0.25">
      <c r="C193" s="97" t="s">
        <v>51</v>
      </c>
      <c r="D193" s="774"/>
      <c r="E193" s="198">
        <f>(D188*25)/500</f>
        <v>0</v>
      </c>
      <c r="F193" s="98">
        <v>85</v>
      </c>
      <c r="G193" s="95">
        <f t="shared" si="18"/>
        <v>0</v>
      </c>
      <c r="H193" s="159"/>
      <c r="I193" s="96" t="s">
        <v>820</v>
      </c>
      <c r="J193" s="96" t="str">
        <f>VLOOKUP(I193,Presupuesto!$B$11:$C$566,2,0)</f>
        <v>PRODUCTOS PAPEL Y CARTON</v>
      </c>
      <c r="K193" s="96" t="str">
        <f t="shared" si="19"/>
        <v>Gestión Tecnologías de Información y Comunicación</v>
      </c>
      <c r="L193" s="96" t="s">
        <v>411</v>
      </c>
    </row>
    <row r="194" spans="3:12" x14ac:dyDescent="0.25">
      <c r="C194" s="97" t="s">
        <v>122</v>
      </c>
      <c r="D194" s="774"/>
      <c r="E194" s="198">
        <f>D188/12</f>
        <v>0</v>
      </c>
      <c r="F194" s="98">
        <v>36</v>
      </c>
      <c r="G194" s="95">
        <f t="shared" si="18"/>
        <v>0</v>
      </c>
      <c r="H194" s="159"/>
      <c r="I194" s="96" t="s">
        <v>941</v>
      </c>
      <c r="J194" s="96" t="str">
        <f>VLOOKUP(I194,Presupuesto!$B$11:$C$566,2,0)</f>
        <v>UTILES DE ESCRITORIO, OFICINA Y ENSE¥ANZA</v>
      </c>
      <c r="K194" s="96" t="str">
        <f t="shared" si="19"/>
        <v>Gestión Tecnologías de Información y Comunicación</v>
      </c>
      <c r="L194" s="96" t="s">
        <v>411</v>
      </c>
    </row>
    <row r="195" spans="3:12" x14ac:dyDescent="0.25">
      <c r="C195" s="97" t="s">
        <v>34</v>
      </c>
      <c r="D195" s="774"/>
      <c r="E195" s="198">
        <f>D188/12</f>
        <v>0</v>
      </c>
      <c r="F195" s="98">
        <v>80</v>
      </c>
      <c r="G195" s="95">
        <f t="shared" si="18"/>
        <v>0</v>
      </c>
      <c r="H195" s="159"/>
      <c r="I195" s="96" t="s">
        <v>941</v>
      </c>
      <c r="J195" s="96" t="str">
        <f>VLOOKUP(I195,Presupuesto!$B$11:$C$566,2,0)</f>
        <v>UTILES DE ESCRITORIO, OFICINA Y ENSE¥ANZA</v>
      </c>
      <c r="K195" s="96" t="str">
        <f t="shared" si="19"/>
        <v>Gestión Tecnologías de Información y Comunicación</v>
      </c>
      <c r="L195" s="96" t="s">
        <v>411</v>
      </c>
    </row>
    <row r="196" spans="3:12" x14ac:dyDescent="0.25">
      <c r="C196" s="107" t="s">
        <v>52</v>
      </c>
      <c r="D196" s="774"/>
      <c r="E196" s="207">
        <v>0</v>
      </c>
      <c r="F196" s="117">
        <v>25</v>
      </c>
      <c r="G196" s="95">
        <f t="shared" si="18"/>
        <v>0</v>
      </c>
      <c r="H196" s="159"/>
      <c r="I196" s="96" t="s">
        <v>941</v>
      </c>
      <c r="J196" s="96" t="str">
        <f>VLOOKUP(I196,Presupuesto!$B$11:$C$566,2,0)</f>
        <v>UTILES DE ESCRITORIO, OFICINA Y ENSE¥ANZA</v>
      </c>
      <c r="K196" s="96" t="str">
        <f t="shared" si="19"/>
        <v>Gestión Tecnologías de Información y Comunicación</v>
      </c>
      <c r="L196" s="96" t="s">
        <v>411</v>
      </c>
    </row>
    <row r="197" spans="3:12" ht="15.75" thickBot="1" x14ac:dyDescent="0.3">
      <c r="C197" s="211" t="s">
        <v>431</v>
      </c>
      <c r="D197" s="212">
        <v>0</v>
      </c>
      <c r="E197" s="294">
        <v>0</v>
      </c>
      <c r="F197" s="102">
        <f>HLOOKUP(C197,$AH$2:$BU$3,2,0)</f>
        <v>1750</v>
      </c>
      <c r="G197" s="103">
        <f>D197*E197*F197</f>
        <v>0</v>
      </c>
      <c r="H197" s="295"/>
      <c r="I197" s="296" t="s">
        <v>760</v>
      </c>
      <c r="J197" s="104" t="str">
        <f>VLOOKUP(I197,Presupuesto!$B$11:$C$566,2,0)</f>
        <v>VIATICOS NACIONALES</v>
      </c>
      <c r="K197" s="297" t="str">
        <f t="shared" si="19"/>
        <v>Gestión Tecnologías de Información y Comunicación</v>
      </c>
      <c r="L197" s="297" t="s">
        <v>411</v>
      </c>
    </row>
    <row r="199" spans="3:12" ht="15.75" thickBot="1" x14ac:dyDescent="0.3"/>
    <row r="200" spans="3:12" ht="15.75" thickBot="1" x14ac:dyDescent="0.3">
      <c r="C200" s="29" t="s">
        <v>43</v>
      </c>
      <c r="D200" s="30">
        <f>SUM(G207:G216)</f>
        <v>0</v>
      </c>
      <c r="E200" s="91"/>
      <c r="F200" s="91"/>
      <c r="G200" s="91"/>
      <c r="H200" s="75"/>
      <c r="I200" s="75"/>
      <c r="J200" s="75"/>
      <c r="K200" s="110"/>
    </row>
    <row r="201" spans="3:12" x14ac:dyDescent="0.25">
      <c r="C201" s="70"/>
      <c r="D201" s="31"/>
      <c r="E201" s="91"/>
      <c r="F201" s="91"/>
      <c r="G201" s="91"/>
      <c r="H201" s="75"/>
      <c r="I201" s="75"/>
      <c r="J201" s="75"/>
      <c r="K201" s="110"/>
    </row>
    <row r="202" spans="3:12" x14ac:dyDescent="0.25">
      <c r="C202" s="70"/>
      <c r="D202" s="31"/>
      <c r="E202" s="91"/>
      <c r="F202" s="91"/>
      <c r="G202" s="91"/>
      <c r="H202" s="75"/>
      <c r="I202" s="75"/>
      <c r="J202" s="75"/>
      <c r="K202" s="110"/>
    </row>
    <row r="203" spans="3:12" ht="15.75" x14ac:dyDescent="0.25">
      <c r="C203" s="200" t="s">
        <v>391</v>
      </c>
      <c r="D203" s="322"/>
      <c r="E203" s="91"/>
      <c r="F203" s="91"/>
      <c r="G203" s="91"/>
      <c r="H203" s="75"/>
      <c r="I203" s="75"/>
      <c r="J203" s="75"/>
      <c r="K203" s="110"/>
    </row>
    <row r="204" spans="3:12" ht="18.75" x14ac:dyDescent="0.25">
      <c r="C204" s="205"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TIC_vacía'!$F:$G,2,FALSE),IFERROR(VLOOKUP(D203,'16. Desa. del Sistema Educ.Sup.'!$F:$G,2,FALSE),IFERROR(VLOOKUP(D203,'8. Cultura de Inno. Insti...'!$F:$G,2,FALSE),VLOOKUP(D203,'7. Lo Esencial de la Reforma U.'!$F:$G,2,0)))))))))))))))))</f>
        <v>#N/A</v>
      </c>
      <c r="D204" s="31"/>
      <c r="E204" s="91"/>
      <c r="F204" s="91"/>
      <c r="G204" s="91"/>
      <c r="H204" s="75"/>
      <c r="I204" s="75"/>
      <c r="J204" s="75"/>
      <c r="K204" s="110"/>
    </row>
    <row r="205" spans="3:12" ht="15.75" thickBot="1" x14ac:dyDescent="0.3">
      <c r="C205" s="70"/>
      <c r="D205" s="31"/>
      <c r="E205" s="91"/>
      <c r="F205" s="91"/>
      <c r="G205" s="91"/>
      <c r="H205" s="75"/>
      <c r="I205" s="75"/>
      <c r="J205" s="75"/>
      <c r="K205" s="110"/>
    </row>
    <row r="206" spans="3:12" ht="30.75" thickBot="1" x14ac:dyDescent="0.3">
      <c r="C206" s="124" t="s">
        <v>44</v>
      </c>
      <c r="D206" s="127" t="s">
        <v>45</v>
      </c>
      <c r="E206" s="126" t="s">
        <v>55</v>
      </c>
      <c r="F206" s="126" t="s">
        <v>57</v>
      </c>
      <c r="G206" s="125" t="s">
        <v>27</v>
      </c>
      <c r="H206" s="131" t="s">
        <v>130</v>
      </c>
      <c r="I206" s="126" t="s">
        <v>46</v>
      </c>
      <c r="J206" s="126" t="s">
        <v>131</v>
      </c>
      <c r="K206" s="126" t="s">
        <v>409</v>
      </c>
      <c r="L206" s="126" t="s">
        <v>410</v>
      </c>
    </row>
    <row r="207" spans="3:12" x14ac:dyDescent="0.25">
      <c r="C207" s="289" t="s">
        <v>47</v>
      </c>
      <c r="D207" s="773"/>
      <c r="E207" s="290"/>
      <c r="F207" s="113">
        <v>30000</v>
      </c>
      <c r="G207" s="291">
        <f t="shared" ref="G207:G215" si="20">E207*F207</f>
        <v>0</v>
      </c>
      <c r="H207" s="292"/>
      <c r="I207" s="114" t="s">
        <v>698</v>
      </c>
      <c r="J207" s="114" t="str">
        <f>VLOOKUP(I207,Presupuesto!$B$11:$C$566,2,0)</f>
        <v>SERVICIOS DE CAPACITACION.</v>
      </c>
      <c r="K207" s="293" t="s">
        <v>1475</v>
      </c>
      <c r="L207" s="114" t="s">
        <v>393</v>
      </c>
    </row>
    <row r="208" spans="3:12" x14ac:dyDescent="0.25">
      <c r="C208" s="97" t="s">
        <v>48</v>
      </c>
      <c r="D208" s="774"/>
      <c r="E208" s="198">
        <f>D207</f>
        <v>0</v>
      </c>
      <c r="F208" s="98">
        <v>50</v>
      </c>
      <c r="G208" s="95">
        <f t="shared" si="20"/>
        <v>0</v>
      </c>
      <c r="H208" s="159"/>
      <c r="I208" s="96" t="s">
        <v>716</v>
      </c>
      <c r="J208" s="96" t="str">
        <f>VLOOKUP(I208,Presupuesto!$B$11:$C$566,2,0)</f>
        <v>SERVICIOS DE IMPRENTA PUBLIC.Y REPRODUCCION</v>
      </c>
      <c r="K208" s="96" t="str">
        <f>$K$207</f>
        <v>Gestión Tecnologías de Información y Comunicación</v>
      </c>
      <c r="L208" s="96" t="s">
        <v>411</v>
      </c>
    </row>
    <row r="209" spans="3:12" x14ac:dyDescent="0.25">
      <c r="C209" s="97" t="s">
        <v>49</v>
      </c>
      <c r="D209" s="774"/>
      <c r="E209" s="198">
        <f>D207</f>
        <v>0</v>
      </c>
      <c r="F209" s="98">
        <v>150</v>
      </c>
      <c r="G209" s="95">
        <f t="shared" si="20"/>
        <v>0</v>
      </c>
      <c r="H209" s="159"/>
      <c r="I209" s="96" t="s">
        <v>791</v>
      </c>
      <c r="J209" s="96" t="str">
        <f>VLOOKUP(I209,Presupuesto!$B$11:$C$566,2,0)</f>
        <v>ALIMENTOS B EBIDAS PARA PERSONAS</v>
      </c>
      <c r="K209" s="96" t="str">
        <f t="shared" ref="K209:K216" si="21">$K$207</f>
        <v>Gestión Tecnologías de Información y Comunicación</v>
      </c>
      <c r="L209" s="96" t="s">
        <v>395</v>
      </c>
    </row>
    <row r="210" spans="3:12" x14ac:dyDescent="0.25">
      <c r="C210" s="97" t="s">
        <v>50</v>
      </c>
      <c r="D210" s="774"/>
      <c r="E210" s="149">
        <v>0</v>
      </c>
      <c r="F210" s="116">
        <v>10000</v>
      </c>
      <c r="G210" s="95">
        <f t="shared" si="20"/>
        <v>0</v>
      </c>
      <c r="H210" s="159"/>
      <c r="I210" s="284" t="s">
        <v>748</v>
      </c>
      <c r="J210" s="96" t="str">
        <f>VLOOKUP(I210,Presupuesto!$B$11:$C$566,2,0)</f>
        <v>PASAJES NACIONALES</v>
      </c>
      <c r="K210" s="96" t="str">
        <f t="shared" si="21"/>
        <v>Gestión Tecnologías de Información y Comunicación</v>
      </c>
      <c r="L210" s="96" t="s">
        <v>411</v>
      </c>
    </row>
    <row r="211" spans="3:12" x14ac:dyDescent="0.25">
      <c r="C211" s="97" t="s">
        <v>416</v>
      </c>
      <c r="D211" s="774"/>
      <c r="E211" s="149">
        <v>0</v>
      </c>
      <c r="F211" s="116">
        <v>250</v>
      </c>
      <c r="G211" s="95">
        <f t="shared" si="20"/>
        <v>0</v>
      </c>
      <c r="H211" s="159"/>
      <c r="I211" s="96" t="s">
        <v>820</v>
      </c>
      <c r="J211" s="96" t="str">
        <f>VLOOKUP(I211,Presupuesto!$B$11:$C$566,2,0)</f>
        <v>PRODUCTOS PAPEL Y CARTON</v>
      </c>
      <c r="K211" s="96" t="str">
        <f t="shared" si="21"/>
        <v>Gestión Tecnologías de Información y Comunicación</v>
      </c>
      <c r="L211" s="96" t="s">
        <v>411</v>
      </c>
    </row>
    <row r="212" spans="3:12" x14ac:dyDescent="0.25">
      <c r="C212" s="97" t="s">
        <v>51</v>
      </c>
      <c r="D212" s="774"/>
      <c r="E212" s="198">
        <f>(D207*25)/500</f>
        <v>0</v>
      </c>
      <c r="F212" s="98">
        <v>85</v>
      </c>
      <c r="G212" s="95">
        <f t="shared" si="20"/>
        <v>0</v>
      </c>
      <c r="H212" s="159"/>
      <c r="I212" s="96" t="s">
        <v>820</v>
      </c>
      <c r="J212" s="96" t="str">
        <f>VLOOKUP(I212,Presupuesto!$B$11:$C$566,2,0)</f>
        <v>PRODUCTOS PAPEL Y CARTON</v>
      </c>
      <c r="K212" s="96" t="str">
        <f t="shared" si="21"/>
        <v>Gestión Tecnologías de Información y Comunicación</v>
      </c>
      <c r="L212" s="96" t="s">
        <v>411</v>
      </c>
    </row>
    <row r="213" spans="3:12" x14ac:dyDescent="0.25">
      <c r="C213" s="97" t="s">
        <v>122</v>
      </c>
      <c r="D213" s="774"/>
      <c r="E213" s="198">
        <f>D207/12</f>
        <v>0</v>
      </c>
      <c r="F213" s="98">
        <v>36</v>
      </c>
      <c r="G213" s="95">
        <f t="shared" si="20"/>
        <v>0</v>
      </c>
      <c r="H213" s="159"/>
      <c r="I213" s="96" t="s">
        <v>941</v>
      </c>
      <c r="J213" s="96" t="str">
        <f>VLOOKUP(I213,Presupuesto!$B$11:$C$566,2,0)</f>
        <v>UTILES DE ESCRITORIO, OFICINA Y ENSE¥ANZA</v>
      </c>
      <c r="K213" s="96" t="str">
        <f t="shared" si="21"/>
        <v>Gestión Tecnologías de Información y Comunicación</v>
      </c>
      <c r="L213" s="96" t="s">
        <v>411</v>
      </c>
    </row>
    <row r="214" spans="3:12" x14ac:dyDescent="0.25">
      <c r="C214" s="97" t="s">
        <v>34</v>
      </c>
      <c r="D214" s="774"/>
      <c r="E214" s="198">
        <f>D207/12</f>
        <v>0</v>
      </c>
      <c r="F214" s="98">
        <v>80</v>
      </c>
      <c r="G214" s="95">
        <f t="shared" si="20"/>
        <v>0</v>
      </c>
      <c r="H214" s="159"/>
      <c r="I214" s="96" t="s">
        <v>941</v>
      </c>
      <c r="J214" s="96" t="str">
        <f>VLOOKUP(I214,Presupuesto!$B$11:$C$566,2,0)</f>
        <v>UTILES DE ESCRITORIO, OFICINA Y ENSE¥ANZA</v>
      </c>
      <c r="K214" s="96" t="str">
        <f t="shared" si="21"/>
        <v>Gestión Tecnologías de Información y Comunicación</v>
      </c>
      <c r="L214" s="96" t="s">
        <v>411</v>
      </c>
    </row>
    <row r="215" spans="3:12" x14ac:dyDescent="0.25">
      <c r="C215" s="107" t="s">
        <v>52</v>
      </c>
      <c r="D215" s="774"/>
      <c r="E215" s="207">
        <v>0</v>
      </c>
      <c r="F215" s="117">
        <v>25</v>
      </c>
      <c r="G215" s="95">
        <f t="shared" si="20"/>
        <v>0</v>
      </c>
      <c r="H215" s="159"/>
      <c r="I215" s="96" t="s">
        <v>941</v>
      </c>
      <c r="J215" s="96" t="str">
        <f>VLOOKUP(I215,Presupuesto!$B$11:$C$566,2,0)</f>
        <v>UTILES DE ESCRITORIO, OFICINA Y ENSE¥ANZA</v>
      </c>
      <c r="K215" s="96" t="str">
        <f t="shared" si="21"/>
        <v>Gestión Tecnologías de Información y Comunicación</v>
      </c>
      <c r="L215" s="96" t="s">
        <v>411</v>
      </c>
    </row>
    <row r="216" spans="3:12" ht="15.75" thickBot="1" x14ac:dyDescent="0.3">
      <c r="C216" s="211" t="s">
        <v>431</v>
      </c>
      <c r="D216" s="212">
        <v>0</v>
      </c>
      <c r="E216" s="294">
        <v>0</v>
      </c>
      <c r="F216" s="102">
        <f>HLOOKUP(C216,$AH$2:$BU$3,2,0)</f>
        <v>1750</v>
      </c>
      <c r="G216" s="103">
        <f>D216*E216*F216</f>
        <v>0</v>
      </c>
      <c r="H216" s="295"/>
      <c r="I216" s="296" t="s">
        <v>760</v>
      </c>
      <c r="J216" s="104" t="str">
        <f>VLOOKUP(I216,Presupuesto!$B$11:$C$566,2,0)</f>
        <v>VIATICOS NACIONALES</v>
      </c>
      <c r="K216" s="297" t="str">
        <f t="shared" si="21"/>
        <v>Gestión Tecnologías de Información y Comunicación</v>
      </c>
      <c r="L216" s="297" t="s">
        <v>411</v>
      </c>
    </row>
    <row r="217" spans="3:12" x14ac:dyDescent="0.25">
      <c r="C217" s="91"/>
      <c r="E217" s="110"/>
      <c r="F217" s="110"/>
      <c r="G217" s="110"/>
      <c r="H217" s="172"/>
      <c r="I217" s="110"/>
      <c r="J217" s="110"/>
      <c r="K217" s="110"/>
    </row>
    <row r="218" spans="3:12" ht="15.75" thickBot="1" x14ac:dyDescent="0.3"/>
    <row r="219" spans="3:12" ht="15.75" thickBot="1" x14ac:dyDescent="0.3">
      <c r="C219" s="29" t="s">
        <v>43</v>
      </c>
      <c r="D219" s="30">
        <f>SUM(G226:G235)</f>
        <v>0</v>
      </c>
      <c r="E219" s="91"/>
      <c r="F219" s="91"/>
      <c r="G219" s="91"/>
      <c r="H219" s="75"/>
      <c r="I219" s="75"/>
      <c r="J219" s="75"/>
      <c r="K219" s="110"/>
    </row>
    <row r="220" spans="3:12" x14ac:dyDescent="0.25">
      <c r="C220" s="70"/>
      <c r="D220" s="31"/>
      <c r="E220" s="91"/>
      <c r="F220" s="91"/>
      <c r="G220" s="91"/>
      <c r="H220" s="75"/>
      <c r="I220" s="75"/>
      <c r="J220" s="75"/>
      <c r="K220" s="110"/>
    </row>
    <row r="221" spans="3:12" x14ac:dyDescent="0.25">
      <c r="C221" s="70"/>
      <c r="D221" s="31"/>
      <c r="E221" s="91"/>
      <c r="F221" s="91"/>
      <c r="G221" s="91"/>
      <c r="H221" s="75"/>
      <c r="I221" s="75"/>
      <c r="J221" s="75"/>
      <c r="K221" s="110"/>
    </row>
    <row r="222" spans="3:12" ht="15.75" x14ac:dyDescent="0.25">
      <c r="C222" s="200" t="s">
        <v>391</v>
      </c>
      <c r="D222" s="322"/>
      <c r="E222" s="91"/>
      <c r="F222" s="91"/>
      <c r="G222" s="91"/>
      <c r="H222" s="75"/>
      <c r="I222" s="75"/>
      <c r="J222" s="75"/>
      <c r="K222" s="110"/>
    </row>
    <row r="223" spans="3:12" ht="18.75" x14ac:dyDescent="0.25">
      <c r="C223" s="205"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TIC_vacía'!$F:$G,2,FALSE),IFERROR(VLOOKUP(D222,'16. Desa. del Sistema Educ.Sup.'!$F:$G,2,FALSE),IFERROR(VLOOKUP(D222,'8. Cultura de Inno. Insti...'!$F:$G,2,FALSE),VLOOKUP(D222,'7. Lo Esencial de la Reforma U.'!$F:$G,2,0)))))))))))))))))</f>
        <v>#N/A</v>
      </c>
      <c r="D223" s="31"/>
      <c r="E223" s="91"/>
      <c r="F223" s="91"/>
      <c r="G223" s="91"/>
      <c r="H223" s="75"/>
      <c r="I223" s="75"/>
      <c r="J223" s="75"/>
      <c r="K223" s="110"/>
    </row>
    <row r="224" spans="3:12" ht="15.75" thickBot="1" x14ac:dyDescent="0.3">
      <c r="C224" s="70"/>
      <c r="D224" s="31"/>
      <c r="E224" s="91"/>
      <c r="F224" s="91"/>
      <c r="G224" s="91"/>
      <c r="H224" s="75"/>
      <c r="I224" s="75"/>
      <c r="J224" s="75"/>
      <c r="K224" s="110"/>
    </row>
    <row r="225" spans="3:12" ht="30.75" thickBot="1" x14ac:dyDescent="0.3">
      <c r="C225" s="124" t="s">
        <v>44</v>
      </c>
      <c r="D225" s="127" t="s">
        <v>45</v>
      </c>
      <c r="E225" s="126" t="s">
        <v>55</v>
      </c>
      <c r="F225" s="126" t="s">
        <v>57</v>
      </c>
      <c r="G225" s="125" t="s">
        <v>27</v>
      </c>
      <c r="H225" s="131" t="s">
        <v>130</v>
      </c>
      <c r="I225" s="126" t="s">
        <v>46</v>
      </c>
      <c r="J225" s="126" t="s">
        <v>131</v>
      </c>
      <c r="K225" s="126" t="s">
        <v>409</v>
      </c>
      <c r="L225" s="126" t="s">
        <v>410</v>
      </c>
    </row>
    <row r="226" spans="3:12" x14ac:dyDescent="0.25">
      <c r="C226" s="289" t="s">
        <v>47</v>
      </c>
      <c r="D226" s="773"/>
      <c r="E226" s="290"/>
      <c r="F226" s="113">
        <v>30000</v>
      </c>
      <c r="G226" s="291">
        <f t="shared" ref="G226:G234" si="22">E226*F226</f>
        <v>0</v>
      </c>
      <c r="H226" s="292"/>
      <c r="I226" s="114" t="s">
        <v>698</v>
      </c>
      <c r="J226" s="114" t="str">
        <f>VLOOKUP(I226,Presupuesto!$B$11:$C$566,2,0)</f>
        <v>SERVICIOS DE CAPACITACION.</v>
      </c>
      <c r="K226" s="293" t="s">
        <v>1475</v>
      </c>
      <c r="L226" s="114" t="s">
        <v>393</v>
      </c>
    </row>
    <row r="227" spans="3:12" x14ac:dyDescent="0.25">
      <c r="C227" s="97" t="s">
        <v>48</v>
      </c>
      <c r="D227" s="774"/>
      <c r="E227" s="198">
        <f>D226</f>
        <v>0</v>
      </c>
      <c r="F227" s="98">
        <v>50</v>
      </c>
      <c r="G227" s="95">
        <f t="shared" si="22"/>
        <v>0</v>
      </c>
      <c r="H227" s="159"/>
      <c r="I227" s="96" t="s">
        <v>716</v>
      </c>
      <c r="J227" s="96" t="str">
        <f>VLOOKUP(I227,Presupuesto!$B$11:$C$566,2,0)</f>
        <v>SERVICIOS DE IMPRENTA PUBLIC.Y REPRODUCCION</v>
      </c>
      <c r="K227" s="96" t="str">
        <f>$K$226</f>
        <v>Gestión Tecnologías de Información y Comunicación</v>
      </c>
      <c r="L227" s="96" t="s">
        <v>411</v>
      </c>
    </row>
    <row r="228" spans="3:12" x14ac:dyDescent="0.25">
      <c r="C228" s="97" t="s">
        <v>49</v>
      </c>
      <c r="D228" s="774"/>
      <c r="E228" s="198">
        <f>D226</f>
        <v>0</v>
      </c>
      <c r="F228" s="98">
        <v>150</v>
      </c>
      <c r="G228" s="95">
        <f t="shared" si="22"/>
        <v>0</v>
      </c>
      <c r="H228" s="159"/>
      <c r="I228" s="96" t="s">
        <v>791</v>
      </c>
      <c r="J228" s="96" t="str">
        <f>VLOOKUP(I228,Presupuesto!$B$11:$C$566,2,0)</f>
        <v>ALIMENTOS B EBIDAS PARA PERSONAS</v>
      </c>
      <c r="K228" s="96" t="str">
        <f t="shared" ref="K228:K235" si="23">$K$226</f>
        <v>Gestión Tecnologías de Información y Comunicación</v>
      </c>
      <c r="L228" s="96" t="s">
        <v>395</v>
      </c>
    </row>
    <row r="229" spans="3:12" x14ac:dyDescent="0.25">
      <c r="C229" s="97" t="s">
        <v>50</v>
      </c>
      <c r="D229" s="774"/>
      <c r="E229" s="149">
        <v>0</v>
      </c>
      <c r="F229" s="116">
        <v>10000</v>
      </c>
      <c r="G229" s="95">
        <f t="shared" si="22"/>
        <v>0</v>
      </c>
      <c r="H229" s="159"/>
      <c r="I229" s="284" t="s">
        <v>748</v>
      </c>
      <c r="J229" s="96" t="str">
        <f>VLOOKUP(I229,Presupuesto!$B$11:$C$566,2,0)</f>
        <v>PASAJES NACIONALES</v>
      </c>
      <c r="K229" s="96" t="str">
        <f t="shared" si="23"/>
        <v>Gestión Tecnologías de Información y Comunicación</v>
      </c>
      <c r="L229" s="96" t="s">
        <v>411</v>
      </c>
    </row>
    <row r="230" spans="3:12" x14ac:dyDescent="0.25">
      <c r="C230" s="97" t="s">
        <v>416</v>
      </c>
      <c r="D230" s="774"/>
      <c r="E230" s="149">
        <v>0</v>
      </c>
      <c r="F230" s="116">
        <v>250</v>
      </c>
      <c r="G230" s="95">
        <f t="shared" si="22"/>
        <v>0</v>
      </c>
      <c r="H230" s="159"/>
      <c r="I230" s="96" t="s">
        <v>820</v>
      </c>
      <c r="J230" s="96" t="str">
        <f>VLOOKUP(I230,Presupuesto!$B$11:$C$566,2,0)</f>
        <v>PRODUCTOS PAPEL Y CARTON</v>
      </c>
      <c r="K230" s="96" t="str">
        <f t="shared" si="23"/>
        <v>Gestión Tecnologías de Información y Comunicación</v>
      </c>
      <c r="L230" s="96" t="s">
        <v>411</v>
      </c>
    </row>
    <row r="231" spans="3:12" x14ac:dyDescent="0.25">
      <c r="C231" s="97" t="s">
        <v>51</v>
      </c>
      <c r="D231" s="774"/>
      <c r="E231" s="198">
        <f>(D226*25)/500</f>
        <v>0</v>
      </c>
      <c r="F231" s="98">
        <v>85</v>
      </c>
      <c r="G231" s="95">
        <f t="shared" si="22"/>
        <v>0</v>
      </c>
      <c r="H231" s="159"/>
      <c r="I231" s="96" t="s">
        <v>820</v>
      </c>
      <c r="J231" s="96" t="str">
        <f>VLOOKUP(I231,Presupuesto!$B$11:$C$566,2,0)</f>
        <v>PRODUCTOS PAPEL Y CARTON</v>
      </c>
      <c r="K231" s="96" t="str">
        <f t="shared" si="23"/>
        <v>Gestión Tecnologías de Información y Comunicación</v>
      </c>
      <c r="L231" s="96" t="s">
        <v>411</v>
      </c>
    </row>
    <row r="232" spans="3:12" x14ac:dyDescent="0.25">
      <c r="C232" s="97" t="s">
        <v>122</v>
      </c>
      <c r="D232" s="774"/>
      <c r="E232" s="198">
        <f>D226/12</f>
        <v>0</v>
      </c>
      <c r="F232" s="98">
        <v>36</v>
      </c>
      <c r="G232" s="95">
        <f t="shared" si="22"/>
        <v>0</v>
      </c>
      <c r="H232" s="159"/>
      <c r="I232" s="96" t="s">
        <v>941</v>
      </c>
      <c r="J232" s="96" t="str">
        <f>VLOOKUP(I232,Presupuesto!$B$11:$C$566,2,0)</f>
        <v>UTILES DE ESCRITORIO, OFICINA Y ENSE¥ANZA</v>
      </c>
      <c r="K232" s="96" t="str">
        <f t="shared" si="23"/>
        <v>Gestión Tecnologías de Información y Comunicación</v>
      </c>
      <c r="L232" s="96" t="s">
        <v>411</v>
      </c>
    </row>
    <row r="233" spans="3:12" x14ac:dyDescent="0.25">
      <c r="C233" s="97" t="s">
        <v>34</v>
      </c>
      <c r="D233" s="774"/>
      <c r="E233" s="198">
        <f>D226/12</f>
        <v>0</v>
      </c>
      <c r="F233" s="98">
        <v>80</v>
      </c>
      <c r="G233" s="95">
        <f t="shared" si="22"/>
        <v>0</v>
      </c>
      <c r="H233" s="159"/>
      <c r="I233" s="96" t="s">
        <v>941</v>
      </c>
      <c r="J233" s="96" t="str">
        <f>VLOOKUP(I233,Presupuesto!$B$11:$C$566,2,0)</f>
        <v>UTILES DE ESCRITORIO, OFICINA Y ENSE¥ANZA</v>
      </c>
      <c r="K233" s="96" t="str">
        <f t="shared" si="23"/>
        <v>Gestión Tecnologías de Información y Comunicación</v>
      </c>
      <c r="L233" s="96" t="s">
        <v>411</v>
      </c>
    </row>
    <row r="234" spans="3:12" x14ac:dyDescent="0.25">
      <c r="C234" s="107" t="s">
        <v>52</v>
      </c>
      <c r="D234" s="774"/>
      <c r="E234" s="207">
        <v>0</v>
      </c>
      <c r="F234" s="117">
        <v>25</v>
      </c>
      <c r="G234" s="95">
        <f t="shared" si="22"/>
        <v>0</v>
      </c>
      <c r="H234" s="159"/>
      <c r="I234" s="96" t="s">
        <v>941</v>
      </c>
      <c r="J234" s="96" t="str">
        <f>VLOOKUP(I234,Presupuesto!$B$11:$C$566,2,0)</f>
        <v>UTILES DE ESCRITORIO, OFICINA Y ENSE¥ANZA</v>
      </c>
      <c r="K234" s="96" t="str">
        <f t="shared" si="23"/>
        <v>Gestión Tecnologías de Información y Comunicación</v>
      </c>
      <c r="L234" s="96" t="s">
        <v>411</v>
      </c>
    </row>
    <row r="235" spans="3:12" ht="15.75" thickBot="1" x14ac:dyDescent="0.3">
      <c r="C235" s="211" t="s">
        <v>431</v>
      </c>
      <c r="D235" s="212">
        <v>0</v>
      </c>
      <c r="E235" s="294">
        <v>0</v>
      </c>
      <c r="F235" s="102">
        <f>HLOOKUP(C235,$AH$2:$BU$3,2,0)</f>
        <v>1750</v>
      </c>
      <c r="G235" s="103">
        <f>D235*E235*F235</f>
        <v>0</v>
      </c>
      <c r="H235" s="295"/>
      <c r="I235" s="296" t="s">
        <v>760</v>
      </c>
      <c r="J235" s="104" t="str">
        <f>VLOOKUP(I235,Presupuesto!$B$11:$C$566,2,0)</f>
        <v>VIATICOS NACIONALES</v>
      </c>
      <c r="K235" s="297" t="str">
        <f t="shared" si="23"/>
        <v>Gestión Tecnologías de Información y Comunicación</v>
      </c>
      <c r="L235" s="297"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 type="list" allowBlank="1" showInputMessage="1" showErrorMessage="1" sqref="K18:K26 K37:K45 K56:K64 K75:K83 K94:K102 K113:K121 K132:K140 K151:K159 K170:K178 K189:K197 K208:K216 K227:K235">
      <formula1>$A$2:$Q$2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$A$1:$SU$1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967"/>
  <sheetViews>
    <sheetView showGridLines="0" topLeftCell="A104" zoomScale="84" zoomScaleNormal="84" workbookViewId="0">
      <selection activeCell="G115" sqref="G115"/>
    </sheetView>
  </sheetViews>
  <sheetFormatPr baseColWidth="10" defaultColWidth="11.5703125" defaultRowHeight="15" x14ac:dyDescent="0.25"/>
  <cols>
    <col min="1" max="1" width="1.85546875" style="84" customWidth="1"/>
    <col min="2" max="2" width="7.85546875" style="84" customWidth="1"/>
    <col min="3" max="3" width="41.7109375" style="84" customWidth="1"/>
    <col min="4" max="4" width="29.28515625" style="76" customWidth="1"/>
    <col min="5" max="5" width="10.140625" style="84" customWidth="1"/>
    <col min="6" max="7" width="13.85546875" style="84" customWidth="1"/>
    <col min="8" max="8" width="13.85546875" style="76" customWidth="1"/>
    <col min="9" max="9" width="12.7109375" style="84" bestFit="1" customWidth="1"/>
    <col min="10" max="10" width="37.140625" style="84" bestFit="1" customWidth="1"/>
    <col min="11" max="11" width="24.42578125" style="84"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0" t="s">
        <v>1356</v>
      </c>
      <c r="B2" s="120" t="s">
        <v>1358</v>
      </c>
      <c r="C2" s="120" t="s">
        <v>470</v>
      </c>
      <c r="D2" s="158" t="s">
        <v>1357</v>
      </c>
      <c r="E2" s="120" t="s">
        <v>1359</v>
      </c>
      <c r="F2" s="120" t="s">
        <v>471</v>
      </c>
      <c r="G2" s="120" t="s">
        <v>1360</v>
      </c>
      <c r="H2" s="158" t="s">
        <v>1361</v>
      </c>
      <c r="I2" s="120" t="s">
        <v>1362</v>
      </c>
      <c r="J2" s="120" t="s">
        <v>1446</v>
      </c>
      <c r="K2" s="120" t="s">
        <v>1363</v>
      </c>
      <c r="L2" s="120" t="s">
        <v>1364</v>
      </c>
      <c r="M2" s="120" t="s">
        <v>1365</v>
      </c>
      <c r="N2" s="120" t="s">
        <v>1366</v>
      </c>
      <c r="O2" s="120" t="s">
        <v>1367</v>
      </c>
      <c r="P2" s="120" t="s">
        <v>1453</v>
      </c>
      <c r="Q2" s="120" t="s">
        <v>1475</v>
      </c>
      <c r="R2" s="401" t="str">
        <f>+Presupuesto!D11</f>
        <v>Recurrente</v>
      </c>
      <c r="S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208" t="s">
        <v>419</v>
      </c>
      <c r="AI2" s="208" t="s">
        <v>420</v>
      </c>
      <c r="AJ2" s="208" t="s">
        <v>421</v>
      </c>
      <c r="AK2" s="208" t="s">
        <v>422</v>
      </c>
      <c r="AL2" s="208" t="s">
        <v>423</v>
      </c>
      <c r="AM2" s="208" t="s">
        <v>426</v>
      </c>
      <c r="AN2" s="208" t="s">
        <v>424</v>
      </c>
      <c r="AO2" s="208" t="s">
        <v>425</v>
      </c>
      <c r="AP2" s="208" t="s">
        <v>427</v>
      </c>
      <c r="AQ2" s="208" t="s">
        <v>428</v>
      </c>
      <c r="AR2" s="208" t="s">
        <v>429</v>
      </c>
      <c r="AS2" s="208" t="s">
        <v>430</v>
      </c>
      <c r="AT2" s="208" t="s">
        <v>431</v>
      </c>
      <c r="AU2" s="208" t="s">
        <v>432</v>
      </c>
      <c r="AV2" s="208" t="s">
        <v>433</v>
      </c>
      <c r="AW2" s="208" t="s">
        <v>434</v>
      </c>
      <c r="AX2" s="208" t="s">
        <v>435</v>
      </c>
      <c r="AY2" s="208" t="s">
        <v>436</v>
      </c>
      <c r="AZ2" s="208" t="s">
        <v>437</v>
      </c>
      <c r="BA2" s="208" t="s">
        <v>438</v>
      </c>
      <c r="BB2" s="208" t="s">
        <v>439</v>
      </c>
      <c r="BC2" s="208" t="s">
        <v>440</v>
      </c>
      <c r="BD2" s="208" t="s">
        <v>441</v>
      </c>
      <c r="BE2" s="208" t="s">
        <v>442</v>
      </c>
      <c r="BF2" s="208" t="s">
        <v>443</v>
      </c>
      <c r="BG2" s="208" t="s">
        <v>444</v>
      </c>
      <c r="BH2" s="208" t="s">
        <v>445</v>
      </c>
      <c r="BI2" s="208" t="s">
        <v>446</v>
      </c>
      <c r="BJ2" s="208" t="s">
        <v>447</v>
      </c>
      <c r="BK2" s="208" t="s">
        <v>448</v>
      </c>
      <c r="BL2" s="208" t="s">
        <v>449</v>
      </c>
      <c r="BM2" s="208" t="s">
        <v>450</v>
      </c>
      <c r="BN2" s="208" t="s">
        <v>451</v>
      </c>
      <c r="BO2" s="208" t="s">
        <v>452</v>
      </c>
      <c r="BP2" s="208" t="s">
        <v>453</v>
      </c>
      <c r="BQ2" s="208" t="s">
        <v>454</v>
      </c>
      <c r="BR2" s="208" t="s">
        <v>455</v>
      </c>
      <c r="BS2" s="208" t="s">
        <v>456</v>
      </c>
      <c r="BT2" s="208" t="s">
        <v>457</v>
      </c>
      <c r="BU2" s="208" t="s">
        <v>458</v>
      </c>
      <c r="BZ2" s="84" t="s">
        <v>481</v>
      </c>
      <c r="CA2" s="84" t="s">
        <v>482</v>
      </c>
      <c r="CB2" s="84" t="s">
        <v>483</v>
      </c>
      <c r="CC2" s="84" t="s">
        <v>484</v>
      </c>
      <c r="CD2" s="84" t="s">
        <v>485</v>
      </c>
      <c r="CE2" s="84" t="s">
        <v>486</v>
      </c>
      <c r="CF2" s="84" t="s">
        <v>487</v>
      </c>
      <c r="CG2" s="84" t="s">
        <v>488</v>
      </c>
      <c r="CH2" s="84" t="s">
        <v>489</v>
      </c>
      <c r="CI2" s="84" t="s">
        <v>490</v>
      </c>
      <c r="CJ2" s="84" t="s">
        <v>491</v>
      </c>
      <c r="CK2" s="84" t="s">
        <v>492</v>
      </c>
      <c r="CL2" s="84" t="s">
        <v>493</v>
      </c>
      <c r="CM2" s="84" t="s">
        <v>494</v>
      </c>
    </row>
    <row r="3" spans="1:515" hidden="1" x14ac:dyDescent="0.25">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20">
        <v>900</v>
      </c>
      <c r="AZ3" s="120">
        <v>650</v>
      </c>
      <c r="BA3" s="120">
        <v>620</v>
      </c>
      <c r="BB3" s="209">
        <f>+'Cuadro Resumen'!C213</f>
        <v>6045.3105000000005</v>
      </c>
      <c r="BC3" s="209">
        <f>+'Cuadro Resumen'!D213</f>
        <v>5571.1684999999998</v>
      </c>
      <c r="BD3" s="209">
        <f>+'Cuadro Resumen'!E213</f>
        <v>7112.13</v>
      </c>
      <c r="BE3" s="209">
        <f>+'Cuadro Resumen'!F213</f>
        <v>6637.9880000000003</v>
      </c>
      <c r="BF3" s="209">
        <f>+'Cuadro Resumen'!C214</f>
        <v>5334.0974999999999</v>
      </c>
      <c r="BG3" s="209">
        <f>+'Cuadro Resumen'!D214</f>
        <v>4859.9555</v>
      </c>
      <c r="BH3" s="209">
        <f>+'Cuadro Resumen'!E214</f>
        <v>6400.9170000000004</v>
      </c>
      <c r="BI3" s="209">
        <f>+'Cuadro Resumen'!F214</f>
        <v>5926.7750000000005</v>
      </c>
      <c r="BJ3" s="210">
        <f>+'Cuadro Resumen'!C215</f>
        <v>4622.8845000000001</v>
      </c>
      <c r="BK3" s="210">
        <f>+'Cuadro Resumen'!D215</f>
        <v>4267.2780000000002</v>
      </c>
      <c r="BL3" s="210">
        <f>+'Cuadro Resumen'!E215</f>
        <v>5689.7039999999997</v>
      </c>
      <c r="BM3" s="210">
        <f>+'Cuadro Resumen'!F215</f>
        <v>5215.5619999999999</v>
      </c>
      <c r="BN3" s="210">
        <f>+'Cuadro Resumen'!C216</f>
        <v>3911.6714999999999</v>
      </c>
      <c r="BO3" s="210">
        <f>+'Cuadro Resumen'!D216</f>
        <v>3556.0650000000001</v>
      </c>
      <c r="BP3" s="210">
        <f>+'Cuadro Resumen'!E216</f>
        <v>4978.491</v>
      </c>
      <c r="BQ3" s="210">
        <f>+'Cuadro Resumen'!F216</f>
        <v>4622.8845000000001</v>
      </c>
      <c r="BR3" s="210">
        <f>+'Cuadro Resumen'!C217</f>
        <v>3437.5295000000001</v>
      </c>
      <c r="BS3" s="210">
        <f>+'Cuadro Resumen'!D217</f>
        <v>3200.4585000000002</v>
      </c>
      <c r="BT3" s="210">
        <f>+'Cuadro Resumen'!E217</f>
        <v>4385.8135000000002</v>
      </c>
      <c r="BU3" s="210">
        <f>+'Cuadro Resumen'!F217</f>
        <v>4030.2069999999999</v>
      </c>
      <c r="BZ3" s="275">
        <v>43674.39</v>
      </c>
      <c r="CA3" s="275">
        <v>39703.99</v>
      </c>
      <c r="CB3" s="275">
        <v>35733.589999999997</v>
      </c>
      <c r="CC3" s="275">
        <v>31763.19</v>
      </c>
      <c r="CD3" s="275">
        <v>29777.99</v>
      </c>
      <c r="CE3" s="275">
        <v>27792.79</v>
      </c>
      <c r="CF3" s="275">
        <v>18859.39</v>
      </c>
      <c r="CG3" s="275">
        <v>17866.8</v>
      </c>
      <c r="CH3" s="275">
        <v>13896.4</v>
      </c>
      <c r="CI3" s="275">
        <v>15004.09</v>
      </c>
      <c r="CJ3" s="275">
        <v>13238.9</v>
      </c>
      <c r="CK3" s="275">
        <v>12356.31</v>
      </c>
      <c r="CL3" s="275">
        <v>463.22</v>
      </c>
      <c r="CM3" s="275">
        <v>2007.3</v>
      </c>
    </row>
    <row r="5" spans="1:515" ht="52.5" x14ac:dyDescent="0.25">
      <c r="C5" s="193" t="s">
        <v>127</v>
      </c>
      <c r="D5" s="402">
        <f>SUMIF(C:C,$C$10,D:D)</f>
        <v>6277500</v>
      </c>
      <c r="CA5" s="275"/>
    </row>
    <row r="6" spans="1:515" x14ac:dyDescent="0.25">
      <c r="CA6" s="275"/>
    </row>
    <row r="7" spans="1:515" x14ac:dyDescent="0.25">
      <c r="CA7" s="275"/>
    </row>
    <row r="8" spans="1:515" x14ac:dyDescent="0.25">
      <c r="C8" s="70" t="s">
        <v>54</v>
      </c>
      <c r="D8" s="78"/>
      <c r="E8" s="70"/>
      <c r="F8" s="70"/>
      <c r="G8" s="70"/>
      <c r="H8" s="78"/>
      <c r="I8" s="70"/>
      <c r="J8" s="70"/>
      <c r="CA8" s="275"/>
    </row>
    <row r="9" spans="1:515" ht="15.75" thickBot="1" x14ac:dyDescent="0.3">
      <c r="C9" s="92"/>
      <c r="D9" s="78"/>
      <c r="E9" s="92"/>
      <c r="F9" s="92"/>
      <c r="G9" s="92"/>
      <c r="H9" s="78"/>
      <c r="I9" s="92"/>
      <c r="J9" s="119"/>
      <c r="CA9" s="275"/>
    </row>
    <row r="10" spans="1:515" ht="15.75" thickBot="1" x14ac:dyDescent="0.3">
      <c r="C10" s="69" t="s">
        <v>43</v>
      </c>
      <c r="D10" s="30">
        <f>SUM(G17:G67)</f>
        <v>6277500</v>
      </c>
      <c r="E10" s="91"/>
      <c r="F10" s="91"/>
      <c r="G10" s="91"/>
      <c r="H10" s="75"/>
      <c r="I10" s="75"/>
      <c r="J10" s="75"/>
      <c r="K10" s="151"/>
      <c r="CA10" s="275"/>
    </row>
    <row r="11" spans="1:515" x14ac:dyDescent="0.25">
      <c r="B11" s="175"/>
      <c r="D11" s="31"/>
      <c r="E11" s="91"/>
      <c r="F11" s="91"/>
      <c r="G11" s="91"/>
      <c r="H11" s="75"/>
      <c r="I11" s="75"/>
      <c r="J11" s="75"/>
      <c r="K11" s="151"/>
      <c r="CA11" s="275"/>
    </row>
    <row r="12" spans="1:515" x14ac:dyDescent="0.25">
      <c r="B12" s="175"/>
      <c r="D12" s="31"/>
      <c r="E12" s="91"/>
      <c r="F12" s="91"/>
      <c r="G12" s="91"/>
      <c r="H12" s="75"/>
      <c r="I12" s="75"/>
      <c r="J12" s="75"/>
      <c r="K12" s="151"/>
      <c r="CA12" s="275"/>
    </row>
    <row r="13" spans="1:515" ht="15.75" x14ac:dyDescent="0.25">
      <c r="C13" s="200" t="s">
        <v>391</v>
      </c>
      <c r="D13" s="322" t="s">
        <v>2238</v>
      </c>
      <c r="E13" s="91"/>
      <c r="F13" s="91"/>
      <c r="G13" s="91"/>
      <c r="H13" s="75"/>
      <c r="I13" s="75"/>
      <c r="J13" s="75"/>
      <c r="K13" s="151"/>
      <c r="CA13" s="275"/>
    </row>
    <row r="14" spans="1:515" ht="18.75" x14ac:dyDescent="0.25">
      <c r="C14" s="20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TIC_vacía'!$F:$G,2,FALSE),IFERROR(VLOOKUP(D13,'16. Desa. del Sistema Educ.Sup.'!$F:$G,2,FALSE),IFERROR(VLOOKUP(D13,'8. Cultura de Inno. Insti...'!$F:$G,2,FALSE),VLOOKUP(D13,'7. Lo Esencial de la Reforma U.'!$F:$G,2,0)))))))))))))))))</f>
        <v>Gestión del fortalecimiento técnico de la Dirección Ejecutiva de Gestión de Tecnología</v>
      </c>
      <c r="D14" s="31"/>
      <c r="E14" s="91"/>
      <c r="F14" s="91"/>
      <c r="G14" s="91"/>
      <c r="H14" s="75"/>
      <c r="I14" s="75"/>
      <c r="J14" s="75"/>
      <c r="K14" s="151"/>
      <c r="CA14" s="275"/>
    </row>
    <row r="15" spans="1:515" ht="15.75" thickBot="1" x14ac:dyDescent="0.3">
      <c r="C15" s="92"/>
      <c r="D15" s="31"/>
      <c r="E15" s="91"/>
      <c r="F15" s="91"/>
      <c r="G15" s="91"/>
      <c r="H15" s="75"/>
      <c r="I15" s="75"/>
      <c r="J15" s="75"/>
      <c r="K15" s="151"/>
      <c r="CA15" s="275"/>
    </row>
    <row r="16" spans="1:515" ht="30.75" thickBot="1" x14ac:dyDescent="0.3">
      <c r="C16" s="132" t="s">
        <v>44</v>
      </c>
      <c r="D16" s="136" t="s">
        <v>55</v>
      </c>
      <c r="E16" s="168" t="s">
        <v>56</v>
      </c>
      <c r="F16" s="136" t="s">
        <v>57</v>
      </c>
      <c r="G16" s="133" t="s">
        <v>27</v>
      </c>
      <c r="H16" s="131" t="s">
        <v>130</v>
      </c>
      <c r="I16" s="134" t="s">
        <v>46</v>
      </c>
      <c r="J16" s="134" t="s">
        <v>131</v>
      </c>
      <c r="K16" s="134" t="s">
        <v>409</v>
      </c>
      <c r="L16" s="134" t="s">
        <v>410</v>
      </c>
      <c r="CA16" s="275"/>
    </row>
    <row r="17" spans="3:79" ht="15.75" thickBot="1" x14ac:dyDescent="0.3">
      <c r="C17" s="135" t="s">
        <v>481</v>
      </c>
      <c r="D17" s="197">
        <v>31</v>
      </c>
      <c r="E17" s="150">
        <v>12</v>
      </c>
      <c r="F17" s="276">
        <v>15000</v>
      </c>
      <c r="G17" s="111">
        <f>D17*E17*F17</f>
        <v>5580000</v>
      </c>
      <c r="H17" s="164" t="s">
        <v>1540</v>
      </c>
      <c r="I17" s="112" t="s">
        <v>495</v>
      </c>
      <c r="J17" s="112" t="str">
        <f>VLOOKUP(I17,Presupuesto!$B$11:$C$565,2,0)</f>
        <v>SUELDOS Y SALARIOS PERMANENTES</v>
      </c>
      <c r="K17" s="213" t="s">
        <v>1364</v>
      </c>
      <c r="L17" s="96" t="s">
        <v>393</v>
      </c>
      <c r="CA17" s="275"/>
    </row>
    <row r="18" spans="3:79" x14ac:dyDescent="0.25">
      <c r="C18" s="169" t="s">
        <v>58</v>
      </c>
      <c r="D18" s="161"/>
      <c r="E18" s="152">
        <v>0</v>
      </c>
      <c r="F18" s="98">
        <f>IF(E17=0,"",(G17/E17)/12*E17)</f>
        <v>465000</v>
      </c>
      <c r="G18" s="95">
        <f>F18</f>
        <v>465000</v>
      </c>
      <c r="H18" s="162" t="s">
        <v>1540</v>
      </c>
      <c r="I18" s="114" t="s">
        <v>515</v>
      </c>
      <c r="J18" s="114" t="str">
        <f>VLOOKUP(I18,Presupuesto!$B$11:$C$565,2,0)</f>
        <v>AGUINALDO Y DECIMO CUARTO MES</v>
      </c>
      <c r="K18" s="213" t="s">
        <v>1364</v>
      </c>
      <c r="L18" s="96" t="s">
        <v>393</v>
      </c>
      <c r="CA18" s="275"/>
    </row>
    <row r="19" spans="3:79" ht="15.75" thickBot="1" x14ac:dyDescent="0.3">
      <c r="C19" s="170" t="s">
        <v>59</v>
      </c>
      <c r="D19" s="161"/>
      <c r="E19" s="152">
        <v>0</v>
      </c>
      <c r="F19" s="115">
        <f>IF(E17&lt;6,"",((E17-6)/12)*(G17/E17))</f>
        <v>232500</v>
      </c>
      <c r="G19" s="95">
        <f>F19</f>
        <v>232500</v>
      </c>
      <c r="H19" s="162" t="s">
        <v>1540</v>
      </c>
      <c r="I19" s="99" t="s">
        <v>518</v>
      </c>
      <c r="J19" s="99" t="str">
        <f>VLOOKUP(I19,Presupuesto!$B$11:$C$565,2,0)</f>
        <v>DECIMOCUARTO MES</v>
      </c>
      <c r="K19" s="213" t="s">
        <v>1364</v>
      </c>
      <c r="L19" s="96" t="s">
        <v>393</v>
      </c>
      <c r="CA19" s="275"/>
    </row>
    <row r="20" spans="3:79" ht="15.75" thickBot="1" x14ac:dyDescent="0.3">
      <c r="C20" s="135" t="s">
        <v>482</v>
      </c>
      <c r="D20" s="197"/>
      <c r="E20" s="150">
        <v>12</v>
      </c>
      <c r="F20" s="276">
        <f>HLOOKUP($C20,$BZ$2:$CM$3,2,0)</f>
        <v>39703.99</v>
      </c>
      <c r="G20" s="111">
        <f>D20*E20*F20</f>
        <v>0</v>
      </c>
      <c r="H20" s="164"/>
      <c r="I20" s="112" t="s">
        <v>495</v>
      </c>
      <c r="J20" s="112" t="str">
        <f>VLOOKUP(I20,Presupuesto!$B$11:$C$565,2,0)</f>
        <v>SUELDOS Y SALARIOS PERMANENTES</v>
      </c>
      <c r="K20" s="96" t="str">
        <f t="shared" ref="K20:K49" si="0">$K$17</f>
        <v>Gestión del Talento Humano, Administrativo y Docente</v>
      </c>
      <c r="L20" s="96" t="s">
        <v>394</v>
      </c>
    </row>
    <row r="21" spans="3:79" x14ac:dyDescent="0.25">
      <c r="C21" s="169" t="s">
        <v>58</v>
      </c>
      <c r="D21" s="161"/>
      <c r="E21" s="152">
        <v>0</v>
      </c>
      <c r="F21" s="98">
        <f>IF(E20=0,"",(G20/E20)/12*E20)</f>
        <v>0</v>
      </c>
      <c r="G21" s="95">
        <f>F21</f>
        <v>0</v>
      </c>
      <c r="H21" s="162"/>
      <c r="I21" s="114" t="s">
        <v>515</v>
      </c>
      <c r="J21" s="114" t="str">
        <f>VLOOKUP(I21,Presupuesto!$B$11:$C$565,2,0)</f>
        <v>AGUINALDO Y DECIMO CUARTO MES</v>
      </c>
      <c r="K21" s="96" t="str">
        <f t="shared" si="0"/>
        <v>Gestión del Talento Humano, Administrativo y Docente</v>
      </c>
      <c r="L21" s="96" t="s">
        <v>394</v>
      </c>
    </row>
    <row r="22" spans="3:79" ht="15.75" thickBot="1" x14ac:dyDescent="0.3">
      <c r="C22" s="170" t="s">
        <v>59</v>
      </c>
      <c r="D22" s="161"/>
      <c r="E22" s="152">
        <v>0</v>
      </c>
      <c r="F22" s="115">
        <f>IF(E20&lt;6,"",((E20-6)/12)*(G20/E20))</f>
        <v>0</v>
      </c>
      <c r="G22" s="95">
        <f>F22</f>
        <v>0</v>
      </c>
      <c r="H22" s="162"/>
      <c r="I22" s="99" t="s">
        <v>518</v>
      </c>
      <c r="J22" s="99" t="str">
        <f>VLOOKUP(I22,Presupuesto!$B$11:$C$565,2,0)</f>
        <v>DECIMOCUARTO MES</v>
      </c>
      <c r="K22" s="96" t="str">
        <f t="shared" si="0"/>
        <v>Gestión del Talento Humano, Administrativo y Docente</v>
      </c>
      <c r="L22" s="96" t="s">
        <v>394</v>
      </c>
    </row>
    <row r="23" spans="3:79" ht="15.75" thickBot="1" x14ac:dyDescent="0.3">
      <c r="C23" s="135" t="s">
        <v>483</v>
      </c>
      <c r="D23" s="197"/>
      <c r="E23" s="150">
        <v>12</v>
      </c>
      <c r="F23" s="276">
        <f>HLOOKUP($C23,$BZ$2:$CM$3,2,0)</f>
        <v>35733.589999999997</v>
      </c>
      <c r="G23" s="111">
        <f>D23*E23*F23</f>
        <v>0</v>
      </c>
      <c r="H23" s="164"/>
      <c r="I23" s="112" t="s">
        <v>495</v>
      </c>
      <c r="J23" s="112" t="str">
        <f>VLOOKUP(I23,Presupuesto!$B$11:$C$565,2,0)</f>
        <v>SUELDOS Y SALARIOS PERMANENTES</v>
      </c>
      <c r="K23" s="96" t="str">
        <f t="shared" si="0"/>
        <v>Gestión del Talento Humano, Administrativo y Docente</v>
      </c>
      <c r="L23" s="96" t="s">
        <v>394</v>
      </c>
    </row>
    <row r="24" spans="3:79" x14ac:dyDescent="0.25">
      <c r="C24" s="169" t="s">
        <v>58</v>
      </c>
      <c r="D24" s="161"/>
      <c r="E24" s="152">
        <v>0</v>
      </c>
      <c r="F24" s="98">
        <f>IF(E23=0,"",(G23/E23)/12*E23)</f>
        <v>0</v>
      </c>
      <c r="G24" s="95">
        <f>F24</f>
        <v>0</v>
      </c>
      <c r="H24" s="162"/>
      <c r="I24" s="114" t="s">
        <v>515</v>
      </c>
      <c r="J24" s="114" t="str">
        <f>VLOOKUP(I24,Presupuesto!$B$11:$C$565,2,0)</f>
        <v>AGUINALDO Y DECIMO CUARTO MES</v>
      </c>
      <c r="K24" s="96" t="str">
        <f t="shared" si="0"/>
        <v>Gestión del Talento Humano, Administrativo y Docente</v>
      </c>
      <c r="L24" s="96" t="s">
        <v>394</v>
      </c>
    </row>
    <row r="25" spans="3:79" ht="15.75" thickBot="1" x14ac:dyDescent="0.3">
      <c r="C25" s="170" t="s">
        <v>59</v>
      </c>
      <c r="D25" s="161"/>
      <c r="E25" s="152">
        <v>0</v>
      </c>
      <c r="F25" s="115">
        <f>IF(E23&lt;6,"",((E23-6)/12)*(G23/E23))</f>
        <v>0</v>
      </c>
      <c r="G25" s="95">
        <f>F25</f>
        <v>0</v>
      </c>
      <c r="H25" s="162"/>
      <c r="I25" s="99" t="s">
        <v>518</v>
      </c>
      <c r="J25" s="99" t="str">
        <f>VLOOKUP(I25,Presupuesto!$B$11:$C$565,2,0)</f>
        <v>DECIMOCUARTO MES</v>
      </c>
      <c r="K25" s="96" t="str">
        <f t="shared" si="0"/>
        <v>Gestión del Talento Humano, Administrativo y Docente</v>
      </c>
      <c r="L25" s="96" t="s">
        <v>394</v>
      </c>
    </row>
    <row r="26" spans="3:79" ht="15.75" thickBot="1" x14ac:dyDescent="0.3">
      <c r="C26" s="135" t="s">
        <v>484</v>
      </c>
      <c r="D26" s="197"/>
      <c r="E26" s="150">
        <v>12</v>
      </c>
      <c r="F26" s="276">
        <f>HLOOKUP($C26,$BZ$2:$CM$3,2,0)</f>
        <v>31763.19</v>
      </c>
      <c r="G26" s="111">
        <f>D26*E26*F26</f>
        <v>0</v>
      </c>
      <c r="H26" s="164"/>
      <c r="I26" s="112" t="s">
        <v>495</v>
      </c>
      <c r="J26" s="112" t="str">
        <f>VLOOKUP(I26,Presupuesto!$B$11:$C$565,2,0)</f>
        <v>SUELDOS Y SALARIOS PERMANENTES</v>
      </c>
      <c r="K26" s="96" t="str">
        <f t="shared" si="0"/>
        <v>Gestión del Talento Humano, Administrativo y Docente</v>
      </c>
      <c r="L26" s="96" t="s">
        <v>394</v>
      </c>
    </row>
    <row r="27" spans="3:79" x14ac:dyDescent="0.25">
      <c r="C27" s="169" t="s">
        <v>58</v>
      </c>
      <c r="D27" s="161"/>
      <c r="E27" s="152">
        <v>0</v>
      </c>
      <c r="F27" s="98">
        <f>IF(E26=0,"",(G26/E26)/12*E26)</f>
        <v>0</v>
      </c>
      <c r="G27" s="95">
        <f>F27</f>
        <v>0</v>
      </c>
      <c r="H27" s="162"/>
      <c r="I27" s="114" t="s">
        <v>515</v>
      </c>
      <c r="J27" s="114" t="str">
        <f>VLOOKUP(I27,Presupuesto!$B$11:$C$565,2,0)</f>
        <v>AGUINALDO Y DECIMO CUARTO MES</v>
      </c>
      <c r="K27" s="96" t="str">
        <f t="shared" si="0"/>
        <v>Gestión del Talento Humano, Administrativo y Docente</v>
      </c>
      <c r="L27" s="96" t="s">
        <v>394</v>
      </c>
    </row>
    <row r="28" spans="3:79" ht="15.75" thickBot="1" x14ac:dyDescent="0.3">
      <c r="C28" s="170" t="s">
        <v>59</v>
      </c>
      <c r="D28" s="161"/>
      <c r="E28" s="152">
        <v>0</v>
      </c>
      <c r="F28" s="115">
        <f>IF(E26&lt;6,"",((E26-6)/12)*(G26/E26))</f>
        <v>0</v>
      </c>
      <c r="G28" s="95">
        <f>F28</f>
        <v>0</v>
      </c>
      <c r="H28" s="162"/>
      <c r="I28" s="99" t="s">
        <v>518</v>
      </c>
      <c r="J28" s="99" t="str">
        <f>VLOOKUP(I28,Presupuesto!$B$11:$C$565,2,0)</f>
        <v>DECIMOCUARTO MES</v>
      </c>
      <c r="K28" s="96" t="str">
        <f t="shared" si="0"/>
        <v>Gestión del Talento Humano, Administrativo y Docente</v>
      </c>
      <c r="L28" s="96" t="s">
        <v>394</v>
      </c>
    </row>
    <row r="29" spans="3:79" ht="15.75" thickBot="1" x14ac:dyDescent="0.3">
      <c r="C29" s="135" t="s">
        <v>485</v>
      </c>
      <c r="D29" s="197"/>
      <c r="E29" s="150">
        <v>12</v>
      </c>
      <c r="F29" s="276">
        <f>HLOOKUP($C29,$BZ$2:$CM$3,2,0)</f>
        <v>29777.99</v>
      </c>
      <c r="G29" s="111">
        <f>D29*E29*F29</f>
        <v>0</v>
      </c>
      <c r="H29" s="164"/>
      <c r="I29" s="112" t="s">
        <v>495</v>
      </c>
      <c r="J29" s="112" t="str">
        <f>VLOOKUP(I29,Presupuesto!$B$11:$C$565,2,0)</f>
        <v>SUELDOS Y SALARIOS PERMANENTES</v>
      </c>
      <c r="K29" s="96" t="str">
        <f t="shared" si="0"/>
        <v>Gestión del Talento Humano, Administrativo y Docente</v>
      </c>
      <c r="L29" s="96" t="s">
        <v>394</v>
      </c>
    </row>
    <row r="30" spans="3:79" x14ac:dyDescent="0.25">
      <c r="C30" s="169" t="s">
        <v>58</v>
      </c>
      <c r="D30" s="161"/>
      <c r="E30" s="152">
        <v>0</v>
      </c>
      <c r="F30" s="98">
        <f>IF(E29=0,"",(G29/E29)/12*E29)</f>
        <v>0</v>
      </c>
      <c r="G30" s="95">
        <f>F30</f>
        <v>0</v>
      </c>
      <c r="H30" s="162"/>
      <c r="I30" s="114" t="s">
        <v>515</v>
      </c>
      <c r="J30" s="114" t="str">
        <f>VLOOKUP(I30,Presupuesto!$B$11:$C$565,2,0)</f>
        <v>AGUINALDO Y DECIMO CUARTO MES</v>
      </c>
      <c r="K30" s="96" t="str">
        <f t="shared" si="0"/>
        <v>Gestión del Talento Humano, Administrativo y Docente</v>
      </c>
      <c r="L30" s="96" t="s">
        <v>394</v>
      </c>
    </row>
    <row r="31" spans="3:79" ht="15.75" thickBot="1" x14ac:dyDescent="0.3">
      <c r="C31" s="170" t="s">
        <v>59</v>
      </c>
      <c r="D31" s="161"/>
      <c r="E31" s="152">
        <v>0</v>
      </c>
      <c r="F31" s="115">
        <f>IF(E29&lt;6,"",((E29-6)/12)*(G29/E29))</f>
        <v>0</v>
      </c>
      <c r="G31" s="95">
        <f>F31</f>
        <v>0</v>
      </c>
      <c r="H31" s="162"/>
      <c r="I31" s="99" t="s">
        <v>518</v>
      </c>
      <c r="J31" s="99" t="str">
        <f>VLOOKUP(I31,Presupuesto!$B$11:$C$565,2,0)</f>
        <v>DECIMOCUARTO MES</v>
      </c>
      <c r="K31" s="96" t="str">
        <f t="shared" si="0"/>
        <v>Gestión del Talento Humano, Administrativo y Docente</v>
      </c>
      <c r="L31" s="96" t="s">
        <v>394</v>
      </c>
    </row>
    <row r="32" spans="3:79" ht="15.75" thickBot="1" x14ac:dyDescent="0.3">
      <c r="C32" s="135" t="s">
        <v>486</v>
      </c>
      <c r="D32" s="197"/>
      <c r="E32" s="150">
        <v>12</v>
      </c>
      <c r="F32" s="276">
        <f>HLOOKUP($C32,$BZ$2:$CM$3,2,0)</f>
        <v>27792.79</v>
      </c>
      <c r="G32" s="111">
        <f>D32*E32*F32</f>
        <v>0</v>
      </c>
      <c r="H32" s="164"/>
      <c r="I32" s="112" t="s">
        <v>495</v>
      </c>
      <c r="J32" s="112" t="str">
        <f>VLOOKUP(I32,Presupuesto!$B$11:$C$565,2,0)</f>
        <v>SUELDOS Y SALARIOS PERMANENTES</v>
      </c>
      <c r="K32" s="96" t="str">
        <f t="shared" si="0"/>
        <v>Gestión del Talento Humano, Administrativo y Docente</v>
      </c>
      <c r="L32" s="96" t="s">
        <v>394</v>
      </c>
    </row>
    <row r="33" spans="3:12" x14ac:dyDescent="0.25">
      <c r="C33" s="169" t="s">
        <v>58</v>
      </c>
      <c r="D33" s="161"/>
      <c r="E33" s="152">
        <v>0</v>
      </c>
      <c r="F33" s="98">
        <f>IF(E32=0,"",(G32/E32)/12*E32)</f>
        <v>0</v>
      </c>
      <c r="G33" s="95">
        <f>F33</f>
        <v>0</v>
      </c>
      <c r="H33" s="162"/>
      <c r="I33" s="114" t="s">
        <v>515</v>
      </c>
      <c r="J33" s="114" t="str">
        <f>VLOOKUP(I33,Presupuesto!$B$11:$C$565,2,0)</f>
        <v>AGUINALDO Y DECIMO CUARTO MES</v>
      </c>
      <c r="K33" s="96" t="str">
        <f t="shared" si="0"/>
        <v>Gestión del Talento Humano, Administrativo y Docente</v>
      </c>
      <c r="L33" s="96" t="s">
        <v>394</v>
      </c>
    </row>
    <row r="34" spans="3:12" ht="15.75" thickBot="1" x14ac:dyDescent="0.3">
      <c r="C34" s="170" t="s">
        <v>59</v>
      </c>
      <c r="D34" s="161"/>
      <c r="E34" s="152">
        <v>0</v>
      </c>
      <c r="F34" s="115">
        <f>IF(E32&lt;6,"",((E32-6)/12)*(G32/E32))</f>
        <v>0</v>
      </c>
      <c r="G34" s="95">
        <f>F34</f>
        <v>0</v>
      </c>
      <c r="H34" s="162"/>
      <c r="I34" s="99" t="s">
        <v>518</v>
      </c>
      <c r="J34" s="99" t="str">
        <f>VLOOKUP(I34,Presupuesto!$B$11:$C$565,2,0)</f>
        <v>DECIMOCUARTO MES</v>
      </c>
      <c r="K34" s="96" t="str">
        <f t="shared" si="0"/>
        <v>Gestión del Talento Humano, Administrativo y Docente</v>
      </c>
      <c r="L34" s="96" t="s">
        <v>394</v>
      </c>
    </row>
    <row r="35" spans="3:12" ht="15.75" thickBot="1" x14ac:dyDescent="0.3">
      <c r="C35" s="135" t="s">
        <v>487</v>
      </c>
      <c r="D35" s="197"/>
      <c r="E35" s="150">
        <v>12</v>
      </c>
      <c r="F35" s="276">
        <f>HLOOKUP($C35,$BZ$2:$CM$3,2,0)</f>
        <v>18859.39</v>
      </c>
      <c r="G35" s="111">
        <f>D35*E35*F35</f>
        <v>0</v>
      </c>
      <c r="H35" s="164"/>
      <c r="I35" s="112" t="s">
        <v>495</v>
      </c>
      <c r="J35" s="112" t="str">
        <f>VLOOKUP(I35,Presupuesto!$B$11:$C$565,2,0)</f>
        <v>SUELDOS Y SALARIOS PERMANENTES</v>
      </c>
      <c r="K35" s="96" t="str">
        <f t="shared" si="0"/>
        <v>Gestión del Talento Humano, Administrativo y Docente</v>
      </c>
      <c r="L35" s="96" t="s">
        <v>394</v>
      </c>
    </row>
    <row r="36" spans="3:12" x14ac:dyDescent="0.25">
      <c r="C36" s="169" t="s">
        <v>58</v>
      </c>
      <c r="D36" s="161"/>
      <c r="E36" s="152">
        <v>0</v>
      </c>
      <c r="F36" s="98">
        <f>IF(E35=0,"",(G35/E35)/12*E35)</f>
        <v>0</v>
      </c>
      <c r="G36" s="95">
        <f>F36</f>
        <v>0</v>
      </c>
      <c r="H36" s="162"/>
      <c r="I36" s="114" t="s">
        <v>515</v>
      </c>
      <c r="J36" s="114" t="str">
        <f>VLOOKUP(I36,Presupuesto!$B$11:$C$565,2,0)</f>
        <v>AGUINALDO Y DECIMO CUARTO MES</v>
      </c>
      <c r="K36" s="96" t="str">
        <f t="shared" si="0"/>
        <v>Gestión del Talento Humano, Administrativo y Docente</v>
      </c>
      <c r="L36" s="96" t="s">
        <v>394</v>
      </c>
    </row>
    <row r="37" spans="3:12" ht="15.75" thickBot="1" x14ac:dyDescent="0.3">
      <c r="C37" s="170" t="s">
        <v>59</v>
      </c>
      <c r="D37" s="161"/>
      <c r="E37" s="152">
        <v>0</v>
      </c>
      <c r="F37" s="115">
        <f>IF(E35&lt;6,"",((E35-6)/12)*(G35/E35))</f>
        <v>0</v>
      </c>
      <c r="G37" s="95">
        <f>F37</f>
        <v>0</v>
      </c>
      <c r="H37" s="162"/>
      <c r="I37" s="99" t="s">
        <v>518</v>
      </c>
      <c r="J37" s="99" t="str">
        <f>VLOOKUP(I37,Presupuesto!$B$11:$C$565,2,0)</f>
        <v>DECIMOCUARTO MES</v>
      </c>
      <c r="K37" s="96" t="str">
        <f t="shared" si="0"/>
        <v>Gestión del Talento Humano, Administrativo y Docente</v>
      </c>
      <c r="L37" s="96" t="s">
        <v>394</v>
      </c>
    </row>
    <row r="38" spans="3:12" ht="15.75" thickBot="1" x14ac:dyDescent="0.3">
      <c r="C38" s="135" t="s">
        <v>488</v>
      </c>
      <c r="D38" s="197"/>
      <c r="E38" s="150">
        <v>12</v>
      </c>
      <c r="F38" s="276">
        <f>HLOOKUP($C38,$BZ$2:$CM$3,2,0)</f>
        <v>17866.8</v>
      </c>
      <c r="G38" s="111">
        <f>D38*E38*F38</f>
        <v>0</v>
      </c>
      <c r="H38" s="164"/>
      <c r="I38" s="112" t="s">
        <v>495</v>
      </c>
      <c r="J38" s="112" t="str">
        <f>VLOOKUP(I38,Presupuesto!$B$11:$C$565,2,0)</f>
        <v>SUELDOS Y SALARIOS PERMANENTES</v>
      </c>
      <c r="K38" s="96" t="str">
        <f t="shared" si="0"/>
        <v>Gestión del Talento Humano, Administrativo y Docente</v>
      </c>
      <c r="L38" s="96" t="s">
        <v>394</v>
      </c>
    </row>
    <row r="39" spans="3:12" x14ac:dyDescent="0.25">
      <c r="C39" s="169" t="s">
        <v>58</v>
      </c>
      <c r="D39" s="161"/>
      <c r="E39" s="152">
        <v>0</v>
      </c>
      <c r="F39" s="98">
        <f>IF(E38=0,"",(G38/E38)/12*E38)</f>
        <v>0</v>
      </c>
      <c r="G39" s="95">
        <f>F39</f>
        <v>0</v>
      </c>
      <c r="H39" s="162"/>
      <c r="I39" s="114" t="s">
        <v>515</v>
      </c>
      <c r="J39" s="114" t="str">
        <f>VLOOKUP(I39,Presupuesto!$B$11:$C$565,2,0)</f>
        <v>AGUINALDO Y DECIMO CUARTO MES</v>
      </c>
      <c r="K39" s="96" t="str">
        <f t="shared" si="0"/>
        <v>Gestión del Talento Humano, Administrativo y Docente</v>
      </c>
      <c r="L39" s="96" t="s">
        <v>394</v>
      </c>
    </row>
    <row r="40" spans="3:12" ht="15.75" thickBot="1" x14ac:dyDescent="0.3">
      <c r="C40" s="170" t="s">
        <v>59</v>
      </c>
      <c r="D40" s="161"/>
      <c r="E40" s="152">
        <v>0</v>
      </c>
      <c r="F40" s="115">
        <f>IF(E38&lt;6,"",((E38-6)/12)*(G38/E38))</f>
        <v>0</v>
      </c>
      <c r="G40" s="95">
        <f>F40</f>
        <v>0</v>
      </c>
      <c r="H40" s="162"/>
      <c r="I40" s="99" t="s">
        <v>518</v>
      </c>
      <c r="J40" s="99" t="str">
        <f>VLOOKUP(I40,Presupuesto!$B$11:$C$565,2,0)</f>
        <v>DECIMOCUARTO MES</v>
      </c>
      <c r="K40" s="96" t="str">
        <f t="shared" si="0"/>
        <v>Gestión del Talento Humano, Administrativo y Docente</v>
      </c>
      <c r="L40" s="96" t="s">
        <v>394</v>
      </c>
    </row>
    <row r="41" spans="3:12" ht="15.75" thickBot="1" x14ac:dyDescent="0.3">
      <c r="C41" s="135" t="s">
        <v>489</v>
      </c>
      <c r="D41" s="197"/>
      <c r="E41" s="150">
        <v>12</v>
      </c>
      <c r="F41" s="276">
        <f>HLOOKUP($C41,$BZ$2:$CM$3,2,0)</f>
        <v>13896.4</v>
      </c>
      <c r="G41" s="111">
        <f>D41*E41*F41</f>
        <v>0</v>
      </c>
      <c r="H41" s="164"/>
      <c r="I41" s="112" t="s">
        <v>495</v>
      </c>
      <c r="J41" s="112" t="str">
        <f>VLOOKUP(I41,Presupuesto!$B$11:$C$565,2,0)</f>
        <v>SUELDOS Y SALARIOS PERMANENTES</v>
      </c>
      <c r="K41" s="96" t="str">
        <f t="shared" si="0"/>
        <v>Gestión del Talento Humano, Administrativo y Docente</v>
      </c>
      <c r="L41" s="96" t="s">
        <v>394</v>
      </c>
    </row>
    <row r="42" spans="3:12" x14ac:dyDescent="0.25">
      <c r="C42" s="169" t="s">
        <v>58</v>
      </c>
      <c r="D42" s="161"/>
      <c r="E42" s="152">
        <v>0</v>
      </c>
      <c r="F42" s="98">
        <f>IF(E41=0,"",(G41/E41)/12*E41)</f>
        <v>0</v>
      </c>
      <c r="G42" s="95">
        <f>F42</f>
        <v>0</v>
      </c>
      <c r="H42" s="162"/>
      <c r="I42" s="114" t="s">
        <v>515</v>
      </c>
      <c r="J42" s="114" t="str">
        <f>VLOOKUP(I42,Presupuesto!$B$11:$C$565,2,0)</f>
        <v>AGUINALDO Y DECIMO CUARTO MES</v>
      </c>
      <c r="K42" s="96" t="str">
        <f t="shared" si="0"/>
        <v>Gestión del Talento Humano, Administrativo y Docente</v>
      </c>
      <c r="L42" s="96" t="s">
        <v>394</v>
      </c>
    </row>
    <row r="43" spans="3:12" ht="15.75" thickBot="1" x14ac:dyDescent="0.3">
      <c r="C43" s="170" t="s">
        <v>59</v>
      </c>
      <c r="D43" s="161"/>
      <c r="E43" s="152">
        <v>0</v>
      </c>
      <c r="F43" s="115">
        <f>IF(E41&lt;6,"",((E41-6)/12)*(G41/E41))</f>
        <v>0</v>
      </c>
      <c r="G43" s="95">
        <f>F43</f>
        <v>0</v>
      </c>
      <c r="H43" s="162"/>
      <c r="I43" s="99" t="s">
        <v>518</v>
      </c>
      <c r="J43" s="99" t="str">
        <f>VLOOKUP(I43,Presupuesto!$B$11:$C$565,2,0)</f>
        <v>DECIMOCUARTO MES</v>
      </c>
      <c r="K43" s="96" t="str">
        <f t="shared" si="0"/>
        <v>Gestión del Talento Humano, Administrativo y Docente</v>
      </c>
      <c r="L43" s="96" t="s">
        <v>394</v>
      </c>
    </row>
    <row r="44" spans="3:12" ht="15.75" thickBot="1" x14ac:dyDescent="0.3">
      <c r="C44" s="135" t="s">
        <v>490</v>
      </c>
      <c r="D44" s="197"/>
      <c r="E44" s="150">
        <v>12</v>
      </c>
      <c r="F44" s="276">
        <f>HLOOKUP($C44,$BZ$2:$CM$3,2,0)</f>
        <v>15004.09</v>
      </c>
      <c r="G44" s="111">
        <f>D44*E44*F44</f>
        <v>0</v>
      </c>
      <c r="H44" s="164"/>
      <c r="I44" s="112" t="s">
        <v>495</v>
      </c>
      <c r="J44" s="112" t="str">
        <f>VLOOKUP(I44,Presupuesto!$B$11:$C$565,2,0)</f>
        <v>SUELDOS Y SALARIOS PERMANENTES</v>
      </c>
      <c r="K44" s="96" t="str">
        <f t="shared" si="0"/>
        <v>Gestión del Talento Humano, Administrativo y Docente</v>
      </c>
      <c r="L44" s="96" t="s">
        <v>394</v>
      </c>
    </row>
    <row r="45" spans="3:12" x14ac:dyDescent="0.25">
      <c r="C45" s="169" t="s">
        <v>58</v>
      </c>
      <c r="D45" s="161"/>
      <c r="E45" s="152">
        <v>0</v>
      </c>
      <c r="F45" s="98">
        <f>IF(E44=0,"",(G44/E44)/12*E44)</f>
        <v>0</v>
      </c>
      <c r="G45" s="95">
        <f>F45</f>
        <v>0</v>
      </c>
      <c r="H45" s="162"/>
      <c r="I45" s="114" t="s">
        <v>515</v>
      </c>
      <c r="J45" s="114" t="str">
        <f>VLOOKUP(I45,Presupuesto!$B$11:$C$565,2,0)</f>
        <v>AGUINALDO Y DECIMO CUARTO MES</v>
      </c>
      <c r="K45" s="96" t="str">
        <f t="shared" si="0"/>
        <v>Gestión del Talento Humano, Administrativo y Docente</v>
      </c>
      <c r="L45" s="96" t="s">
        <v>394</v>
      </c>
    </row>
    <row r="46" spans="3:12" ht="15.75" thickBot="1" x14ac:dyDescent="0.3">
      <c r="C46" s="170" t="s">
        <v>59</v>
      </c>
      <c r="D46" s="161"/>
      <c r="E46" s="152">
        <v>0</v>
      </c>
      <c r="F46" s="115">
        <f>IF(E44&lt;6,"",((E44-6)/12)*(G44/E44))</f>
        <v>0</v>
      </c>
      <c r="G46" s="95">
        <f>F46</f>
        <v>0</v>
      </c>
      <c r="H46" s="162"/>
      <c r="I46" s="99" t="s">
        <v>518</v>
      </c>
      <c r="J46" s="99" t="str">
        <f>VLOOKUP(I46,Presupuesto!$B$11:$C$565,2,0)</f>
        <v>DECIMOCUARTO MES</v>
      </c>
      <c r="K46" s="96" t="str">
        <f t="shared" si="0"/>
        <v>Gestión del Talento Humano, Administrativo y Docente</v>
      </c>
      <c r="L46" s="96" t="s">
        <v>394</v>
      </c>
    </row>
    <row r="47" spans="3:12" ht="15.75" thickBot="1" x14ac:dyDescent="0.3">
      <c r="C47" s="135" t="s">
        <v>491</v>
      </c>
      <c r="D47" s="197"/>
      <c r="E47" s="150">
        <v>12</v>
      </c>
      <c r="F47" s="276">
        <f>HLOOKUP($C47,$BZ$2:$CM$3,2,0)</f>
        <v>13238.9</v>
      </c>
      <c r="G47" s="111">
        <f>D47*E47*F47</f>
        <v>0</v>
      </c>
      <c r="H47" s="164"/>
      <c r="I47" s="112" t="s">
        <v>495</v>
      </c>
      <c r="J47" s="112" t="str">
        <f>VLOOKUP(I47,Presupuesto!$B$11:$C$565,2,0)</f>
        <v>SUELDOS Y SALARIOS PERMANENTES</v>
      </c>
      <c r="K47" s="96" t="str">
        <f t="shared" si="0"/>
        <v>Gestión del Talento Humano, Administrativo y Docente</v>
      </c>
      <c r="L47" s="96" t="s">
        <v>394</v>
      </c>
    </row>
    <row r="48" spans="3:12" x14ac:dyDescent="0.25">
      <c r="C48" s="169" t="s">
        <v>58</v>
      </c>
      <c r="D48" s="161"/>
      <c r="E48" s="152">
        <v>0</v>
      </c>
      <c r="F48" s="98">
        <f>IF(E47=0,"",(G47/E47)/12*E47)</f>
        <v>0</v>
      </c>
      <c r="G48" s="95">
        <f>F48</f>
        <v>0</v>
      </c>
      <c r="H48" s="162"/>
      <c r="I48" s="114" t="s">
        <v>515</v>
      </c>
      <c r="J48" s="114" t="str">
        <f>VLOOKUP(I48,Presupuesto!$B$11:$C$565,2,0)</f>
        <v>AGUINALDO Y DECIMO CUARTO MES</v>
      </c>
      <c r="K48" s="96" t="str">
        <f t="shared" si="0"/>
        <v>Gestión del Talento Humano, Administrativo y Docente</v>
      </c>
      <c r="L48" s="96" t="s">
        <v>394</v>
      </c>
    </row>
    <row r="49" spans="3:12" ht="15.75" thickBot="1" x14ac:dyDescent="0.3">
      <c r="C49" s="170" t="s">
        <v>59</v>
      </c>
      <c r="D49" s="161"/>
      <c r="E49" s="152">
        <v>0</v>
      </c>
      <c r="F49" s="115">
        <f>IF(E47&lt;6,"",((E47-6)/12)*(G47/E47))</f>
        <v>0</v>
      </c>
      <c r="G49" s="95">
        <f>F49</f>
        <v>0</v>
      </c>
      <c r="H49" s="162"/>
      <c r="I49" s="99" t="s">
        <v>518</v>
      </c>
      <c r="J49" s="99" t="str">
        <f>VLOOKUP(I49,Presupuesto!$B$11:$C$565,2,0)</f>
        <v>DECIMOCUARTO MES</v>
      </c>
      <c r="K49" s="96" t="str">
        <f t="shared" si="0"/>
        <v>Gestión del Talento Humano, Administrativo y Docente</v>
      </c>
      <c r="L49" s="96" t="s">
        <v>394</v>
      </c>
    </row>
    <row r="50" spans="3:12" ht="15.75" thickBot="1" x14ac:dyDescent="0.3">
      <c r="C50" s="135" t="s">
        <v>492</v>
      </c>
      <c r="D50" s="197"/>
      <c r="E50" s="150">
        <v>12</v>
      </c>
      <c r="F50" s="276">
        <f>HLOOKUP($C50,$BZ$2:$CM$3,2,0)</f>
        <v>12356.31</v>
      </c>
      <c r="G50" s="111">
        <f>D50*E50*F50</f>
        <v>0</v>
      </c>
      <c r="H50" s="164"/>
      <c r="I50" s="112" t="s">
        <v>495</v>
      </c>
      <c r="J50" s="112" t="str">
        <f>VLOOKUP(I50,Presupuesto!$B$11:$C$565,2,0)</f>
        <v>SUELDOS Y SALARIOS PERMANENTES</v>
      </c>
      <c r="K50" s="96" t="str">
        <f t="shared" ref="K50:K67" si="1">$K$17</f>
        <v>Gestión del Talento Humano, Administrativo y Docente</v>
      </c>
      <c r="L50" s="96" t="s">
        <v>394</v>
      </c>
    </row>
    <row r="51" spans="3:12" x14ac:dyDescent="0.25">
      <c r="C51" s="169" t="s">
        <v>58</v>
      </c>
      <c r="D51" s="161"/>
      <c r="E51" s="152">
        <v>0</v>
      </c>
      <c r="F51" s="98">
        <f>IF(E50=0,"",(G50/E50)/12*E50)</f>
        <v>0</v>
      </c>
      <c r="G51" s="95">
        <f>F51</f>
        <v>0</v>
      </c>
      <c r="H51" s="162"/>
      <c r="I51" s="114" t="s">
        <v>515</v>
      </c>
      <c r="J51" s="114" t="str">
        <f>VLOOKUP(I51,Presupuesto!$B$11:$C$565,2,0)</f>
        <v>AGUINALDO Y DECIMO CUARTO MES</v>
      </c>
      <c r="K51" s="96" t="str">
        <f t="shared" si="1"/>
        <v>Gestión del Talento Humano, Administrativo y Docente</v>
      </c>
      <c r="L51" s="96" t="s">
        <v>394</v>
      </c>
    </row>
    <row r="52" spans="3:12" ht="15.75" thickBot="1" x14ac:dyDescent="0.3">
      <c r="C52" s="170" t="s">
        <v>59</v>
      </c>
      <c r="D52" s="161"/>
      <c r="E52" s="152">
        <v>0</v>
      </c>
      <c r="F52" s="115">
        <f>IF(E50&lt;6,"",((E50-6)/12)*(G50/E50))</f>
        <v>0</v>
      </c>
      <c r="G52" s="95">
        <f>F52</f>
        <v>0</v>
      </c>
      <c r="H52" s="162"/>
      <c r="I52" s="99" t="s">
        <v>518</v>
      </c>
      <c r="J52" s="99" t="str">
        <f>VLOOKUP(I52,Presupuesto!$B$11:$C$565,2,0)</f>
        <v>DECIMOCUARTO MES</v>
      </c>
      <c r="K52" s="96" t="str">
        <f t="shared" si="1"/>
        <v>Gestión del Talento Humano, Administrativo y Docente</v>
      </c>
      <c r="L52" s="96" t="s">
        <v>394</v>
      </c>
    </row>
    <row r="53" spans="3:12" ht="15.75" thickBot="1" x14ac:dyDescent="0.3">
      <c r="C53" s="135" t="s">
        <v>493</v>
      </c>
      <c r="D53" s="197"/>
      <c r="E53" s="150">
        <v>12</v>
      </c>
      <c r="F53" s="276">
        <f>HLOOKUP($C53,$BZ$2:$CM$3,2,0)</f>
        <v>463.22</v>
      </c>
      <c r="G53" s="111">
        <f>D53*E53*F53</f>
        <v>0</v>
      </c>
      <c r="H53" s="164"/>
      <c r="I53" s="112" t="s">
        <v>495</v>
      </c>
      <c r="J53" s="112" t="str">
        <f>VLOOKUP(I53,Presupuesto!$B$11:$C$565,2,0)</f>
        <v>SUELDOS Y SALARIOS PERMANENTES</v>
      </c>
      <c r="K53" s="96" t="str">
        <f t="shared" si="1"/>
        <v>Gestión del Talento Humano, Administrativo y Docente</v>
      </c>
      <c r="L53" s="96" t="s">
        <v>394</v>
      </c>
    </row>
    <row r="54" spans="3:12" x14ac:dyDescent="0.25">
      <c r="C54" s="169" t="s">
        <v>58</v>
      </c>
      <c r="D54" s="161"/>
      <c r="E54" s="152">
        <v>0</v>
      </c>
      <c r="F54" s="98">
        <f>IF(E53=0,"",(G53/E53)/12*E53)</f>
        <v>0</v>
      </c>
      <c r="G54" s="95">
        <f>F54</f>
        <v>0</v>
      </c>
      <c r="H54" s="162"/>
      <c r="I54" s="114" t="s">
        <v>515</v>
      </c>
      <c r="J54" s="114" t="str">
        <f>VLOOKUP(I54,Presupuesto!$B$11:$C$565,2,0)</f>
        <v>AGUINALDO Y DECIMO CUARTO MES</v>
      </c>
      <c r="K54" s="96" t="str">
        <f t="shared" si="1"/>
        <v>Gestión del Talento Humano, Administrativo y Docente</v>
      </c>
      <c r="L54" s="96" t="s">
        <v>394</v>
      </c>
    </row>
    <row r="55" spans="3:12" ht="15.75" thickBot="1" x14ac:dyDescent="0.3">
      <c r="C55" s="170" t="s">
        <v>59</v>
      </c>
      <c r="D55" s="161"/>
      <c r="E55" s="152">
        <v>0</v>
      </c>
      <c r="F55" s="115">
        <f>IF(E53&lt;6,"",((E53-6)/12)*(G53/E53))</f>
        <v>0</v>
      </c>
      <c r="G55" s="95">
        <f>F55</f>
        <v>0</v>
      </c>
      <c r="H55" s="162"/>
      <c r="I55" s="99" t="s">
        <v>518</v>
      </c>
      <c r="J55" s="99" t="str">
        <f>VLOOKUP(I55,Presupuesto!$B$11:$C$565,2,0)</f>
        <v>DECIMOCUARTO MES</v>
      </c>
      <c r="K55" s="96" t="str">
        <f t="shared" si="1"/>
        <v>Gestión del Talento Humano, Administrativo y Docente</v>
      </c>
      <c r="L55" s="96" t="s">
        <v>394</v>
      </c>
    </row>
    <row r="56" spans="3:12" ht="15.75" thickBot="1" x14ac:dyDescent="0.3">
      <c r="C56" s="135" t="s">
        <v>494</v>
      </c>
      <c r="D56" s="197"/>
      <c r="E56" s="150">
        <v>12</v>
      </c>
      <c r="F56" s="276">
        <f>HLOOKUP($C56,$BZ$2:$CM$3,2,0)</f>
        <v>2007.3</v>
      </c>
      <c r="G56" s="111">
        <f>D56*E56*F56</f>
        <v>0</v>
      </c>
      <c r="H56" s="164"/>
      <c r="I56" s="112" t="s">
        <v>495</v>
      </c>
      <c r="J56" s="112" t="str">
        <f>VLOOKUP(I56,Presupuesto!$B$11:$C$565,2,0)</f>
        <v>SUELDOS Y SALARIOS PERMANENTES</v>
      </c>
      <c r="K56" s="96" t="str">
        <f t="shared" si="1"/>
        <v>Gestión del Talento Humano, Administrativo y Docente</v>
      </c>
      <c r="L56" s="96" t="s">
        <v>394</v>
      </c>
    </row>
    <row r="57" spans="3:12" x14ac:dyDescent="0.25">
      <c r="C57" s="169" t="s">
        <v>58</v>
      </c>
      <c r="D57" s="161"/>
      <c r="E57" s="152">
        <v>0</v>
      </c>
      <c r="F57" s="98">
        <f>IF(E56=0,"",(G56/E56)/12*E56)</f>
        <v>0</v>
      </c>
      <c r="G57" s="95">
        <f>F57</f>
        <v>0</v>
      </c>
      <c r="H57" s="162"/>
      <c r="I57" s="114" t="s">
        <v>515</v>
      </c>
      <c r="J57" s="114" t="str">
        <f>VLOOKUP(I57,Presupuesto!$B$11:$C$565,2,0)</f>
        <v>AGUINALDO Y DECIMO CUARTO MES</v>
      </c>
      <c r="K57" s="96" t="str">
        <f t="shared" si="1"/>
        <v>Gestión del Talento Humano, Administrativo y Docente</v>
      </c>
      <c r="L57" s="96" t="s">
        <v>394</v>
      </c>
    </row>
    <row r="58" spans="3:12" ht="15.75" thickBot="1" x14ac:dyDescent="0.3">
      <c r="C58" s="170" t="s">
        <v>59</v>
      </c>
      <c r="D58" s="161"/>
      <c r="E58" s="152">
        <v>0</v>
      </c>
      <c r="F58" s="115">
        <f>IF(E56&lt;6,"",((E56-6)/12)*(G56/E56))</f>
        <v>0</v>
      </c>
      <c r="G58" s="95">
        <f>F58</f>
        <v>0</v>
      </c>
      <c r="H58" s="162"/>
      <c r="I58" s="99" t="s">
        <v>518</v>
      </c>
      <c r="J58" s="99" t="str">
        <f>VLOOKUP(I58,Presupuesto!$B$11:$C$565,2,0)</f>
        <v>DECIMOCUARTO MES</v>
      </c>
      <c r="K58" s="96" t="str">
        <f t="shared" si="1"/>
        <v>Gestión del Talento Humano, Administrativo y Docente</v>
      </c>
      <c r="L58" s="96" t="s">
        <v>394</v>
      </c>
    </row>
    <row r="59" spans="3:12" ht="15.75" thickBot="1" x14ac:dyDescent="0.3">
      <c r="C59" s="138" t="s">
        <v>83</v>
      </c>
      <c r="D59" s="197"/>
      <c r="E59" s="150">
        <v>12</v>
      </c>
      <c r="F59" s="137">
        <v>30000</v>
      </c>
      <c r="G59" s="111">
        <f>D59*E59*F59</f>
        <v>0</v>
      </c>
      <c r="H59" s="164"/>
      <c r="I59" s="112" t="s">
        <v>563</v>
      </c>
      <c r="J59" s="112" t="str">
        <f>VLOOKUP(I59,Presupuesto!$B$11:$C$565,2,0)</f>
        <v>CONTRATOS ESPECIALES</v>
      </c>
      <c r="K59" s="96" t="str">
        <f t="shared" si="1"/>
        <v>Gestión del Talento Humano, Administrativo y Docente</v>
      </c>
      <c r="L59" s="96" t="s">
        <v>394</v>
      </c>
    </row>
    <row r="60" spans="3:12" x14ac:dyDescent="0.25">
      <c r="C60" s="169" t="s">
        <v>58</v>
      </c>
      <c r="D60" s="161"/>
      <c r="E60" s="152">
        <v>0</v>
      </c>
      <c r="F60" s="115">
        <f>IF(E59=0,"",(G59/E59)/12*E59)</f>
        <v>0</v>
      </c>
      <c r="G60" s="95">
        <f>F60</f>
        <v>0</v>
      </c>
      <c r="H60" s="162"/>
      <c r="I60" s="99" t="s">
        <v>563</v>
      </c>
      <c r="J60" s="99" t="str">
        <f>VLOOKUP(I60,Presupuesto!$B$11:$C$565,2,0)</f>
        <v>CONTRATOS ESPECIALES</v>
      </c>
      <c r="K60" s="96" t="str">
        <f t="shared" si="1"/>
        <v>Gestión del Talento Humano, Administrativo y Docente</v>
      </c>
      <c r="L60" s="96" t="s">
        <v>393</v>
      </c>
    </row>
    <row r="61" spans="3:12" ht="15.75" thickBot="1" x14ac:dyDescent="0.3">
      <c r="C61" s="170" t="s">
        <v>59</v>
      </c>
      <c r="D61" s="161"/>
      <c r="E61" s="152">
        <v>0</v>
      </c>
      <c r="F61" s="98">
        <f>IF(E59&lt;6,"",((E59-6)/12)*(G59/E59))</f>
        <v>0</v>
      </c>
      <c r="G61" s="95">
        <f>F61</f>
        <v>0</v>
      </c>
      <c r="H61" s="162"/>
      <c r="I61" s="99" t="s">
        <v>563</v>
      </c>
      <c r="J61" s="99" t="str">
        <f>VLOOKUP(I61,Presupuesto!$B$11:$C$565,2,0)</f>
        <v>CONTRATOS ESPECIALES</v>
      </c>
      <c r="K61" s="96" t="str">
        <f t="shared" si="1"/>
        <v>Gestión del Talento Humano, Administrativo y Docente</v>
      </c>
      <c r="L61" s="96" t="s">
        <v>398</v>
      </c>
    </row>
    <row r="62" spans="3:12" ht="15.75" thickBot="1" x14ac:dyDescent="0.3">
      <c r="C62" s="138" t="s">
        <v>60</v>
      </c>
      <c r="D62" s="197"/>
      <c r="E62" s="150">
        <v>12</v>
      </c>
      <c r="F62" s="116">
        <v>30000</v>
      </c>
      <c r="G62" s="111">
        <f>D62*E62*F62</f>
        <v>0</v>
      </c>
      <c r="H62" s="164"/>
      <c r="I62" s="112" t="s">
        <v>704</v>
      </c>
      <c r="J62" s="112" t="str">
        <f>VLOOKUP(I62,Presupuesto!$B$11:$C$565,2,0)</f>
        <v>OTROS SERVICIOS TECNICOS Y PROFESIONALES</v>
      </c>
      <c r="K62" s="96" t="str">
        <f t="shared" si="1"/>
        <v>Gestión del Talento Humano, Administrativo y Docente</v>
      </c>
      <c r="L62" s="96" t="s">
        <v>393</v>
      </c>
    </row>
    <row r="63" spans="3:12" x14ac:dyDescent="0.25">
      <c r="C63" s="169" t="s">
        <v>58</v>
      </c>
      <c r="D63" s="161"/>
      <c r="E63" s="152">
        <v>0</v>
      </c>
      <c r="F63" s="98">
        <v>0</v>
      </c>
      <c r="G63" s="95">
        <f>F63</f>
        <v>0</v>
      </c>
      <c r="H63" s="162"/>
      <c r="I63" s="99" t="s">
        <v>704</v>
      </c>
      <c r="J63" s="99" t="str">
        <f>VLOOKUP(I63,Presupuesto!$B$11:$C$565,2,0)</f>
        <v>OTROS SERVICIOS TECNICOS Y PROFESIONALES</v>
      </c>
      <c r="K63" s="96" t="str">
        <f t="shared" si="1"/>
        <v>Gestión del Talento Humano, Administrativo y Docente</v>
      </c>
      <c r="L63" s="96" t="s">
        <v>393</v>
      </c>
    </row>
    <row r="64" spans="3:12" ht="15.75" thickBot="1" x14ac:dyDescent="0.3">
      <c r="C64" s="170" t="s">
        <v>59</v>
      </c>
      <c r="D64" s="161"/>
      <c r="E64" s="152">
        <v>0</v>
      </c>
      <c r="F64" s="98">
        <v>0</v>
      </c>
      <c r="G64" s="95">
        <f>F64</f>
        <v>0</v>
      </c>
      <c r="H64" s="162"/>
      <c r="I64" s="99" t="s">
        <v>704</v>
      </c>
      <c r="J64" s="99" t="str">
        <f>VLOOKUP(I64,Presupuesto!$B$11:$C$565,2,0)</f>
        <v>OTROS SERVICIOS TECNICOS Y PROFESIONALES</v>
      </c>
      <c r="K64" s="96" t="str">
        <f t="shared" si="1"/>
        <v>Gestión del Talento Humano, Administrativo y Docente</v>
      </c>
      <c r="L64" s="96" t="s">
        <v>393</v>
      </c>
    </row>
    <row r="65" spans="3:12" ht="15.75" thickBot="1" x14ac:dyDescent="0.3">
      <c r="C65" s="138" t="s">
        <v>61</v>
      </c>
      <c r="D65" s="197"/>
      <c r="E65" s="150">
        <v>12</v>
      </c>
      <c r="F65" s="116">
        <v>30000</v>
      </c>
      <c r="G65" s="111">
        <f>D65*E65*F65</f>
        <v>0</v>
      </c>
      <c r="H65" s="164"/>
      <c r="I65" s="112" t="s">
        <v>495</v>
      </c>
      <c r="J65" s="112" t="str">
        <f>VLOOKUP(I65,Presupuesto!$B$11:$C$565,2,0)</f>
        <v>SUELDOS Y SALARIOS PERMANENTES</v>
      </c>
      <c r="K65" s="96" t="str">
        <f t="shared" si="1"/>
        <v>Gestión del Talento Humano, Administrativo y Docente</v>
      </c>
      <c r="L65" s="96" t="s">
        <v>393</v>
      </c>
    </row>
    <row r="66" spans="3:12" x14ac:dyDescent="0.25">
      <c r="C66" s="169" t="s">
        <v>58</v>
      </c>
      <c r="D66" s="167"/>
      <c r="E66" s="129">
        <v>0</v>
      </c>
      <c r="F66" s="117">
        <f>IF(E65=0,"",(G65/E65)/12*E65)</f>
        <v>0</v>
      </c>
      <c r="G66" s="118">
        <f>F66</f>
        <v>0</v>
      </c>
      <c r="H66" s="162"/>
      <c r="I66" s="99" t="s">
        <v>515</v>
      </c>
      <c r="J66" s="99" t="str">
        <f>VLOOKUP(I66,Presupuesto!$B$11:$C$565,2,0)</f>
        <v>AGUINALDO Y DECIMO CUARTO MES</v>
      </c>
      <c r="K66" s="96" t="str">
        <f t="shared" si="1"/>
        <v>Gestión del Talento Humano, Administrativo y Docente</v>
      </c>
      <c r="L66" s="96" t="s">
        <v>393</v>
      </c>
    </row>
    <row r="67" spans="3:12" ht="15.75" thickBot="1" x14ac:dyDescent="0.3">
      <c r="C67" s="171" t="s">
        <v>59</v>
      </c>
      <c r="D67" s="160"/>
      <c r="E67" s="130">
        <v>0</v>
      </c>
      <c r="F67" s="103">
        <f>IF(E65&lt;6,"",((E65-6)/12)*(G65/E65))</f>
        <v>0</v>
      </c>
      <c r="G67" s="103">
        <f>F67</f>
        <v>0</v>
      </c>
      <c r="H67" s="160"/>
      <c r="I67" s="104" t="s">
        <v>518</v>
      </c>
      <c r="J67" s="122" t="str">
        <f>VLOOKUP(I67,Presupuesto!$B$11:$C$565,2,0)</f>
        <v>DECIMOCUARTO MES</v>
      </c>
      <c r="K67" s="104" t="str">
        <f t="shared" si="1"/>
        <v>Gestión del Talento Humano, Administrativo y Docente</v>
      </c>
      <c r="L67" s="122" t="s">
        <v>393</v>
      </c>
    </row>
    <row r="69" spans="3:12" ht="15.75" thickBot="1" x14ac:dyDescent="0.3">
      <c r="K69" s="151"/>
    </row>
    <row r="70" spans="3:12" ht="15.75" thickBot="1" x14ac:dyDescent="0.3">
      <c r="C70" s="69" t="s">
        <v>43</v>
      </c>
      <c r="D70" s="30">
        <f>SUM(G77:G127)</f>
        <v>0</v>
      </c>
      <c r="E70" s="91"/>
      <c r="F70" s="91"/>
      <c r="G70" s="91"/>
      <c r="H70" s="75"/>
      <c r="I70" s="75"/>
      <c r="J70" s="75"/>
      <c r="K70" s="151"/>
    </row>
    <row r="71" spans="3:12" x14ac:dyDescent="0.25">
      <c r="D71" s="31"/>
      <c r="E71" s="91"/>
      <c r="F71" s="91"/>
      <c r="G71" s="91"/>
      <c r="H71" s="75"/>
      <c r="I71" s="75"/>
      <c r="J71" s="75"/>
      <c r="K71" s="151"/>
    </row>
    <row r="72" spans="3:12" x14ac:dyDescent="0.25">
      <c r="D72" s="31"/>
      <c r="E72" s="91"/>
      <c r="F72" s="91"/>
      <c r="G72" s="91"/>
      <c r="H72" s="75"/>
      <c r="I72" s="75"/>
      <c r="J72" s="75"/>
      <c r="K72" s="151"/>
    </row>
    <row r="73" spans="3:12" ht="15.75" x14ac:dyDescent="0.25">
      <c r="C73" s="200" t="s">
        <v>391</v>
      </c>
      <c r="D73" s="322"/>
      <c r="E73" s="91"/>
      <c r="F73" s="91"/>
      <c r="G73" s="91"/>
      <c r="H73" s="75"/>
      <c r="I73" s="75"/>
      <c r="J73" s="75"/>
      <c r="K73" s="151"/>
    </row>
    <row r="74" spans="3:12" ht="18.75" x14ac:dyDescent="0.25">
      <c r="C74" s="205"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TIC_vacía'!$F:$G,2,FALSE),IFERROR(VLOOKUP(D73,'16. Desa. del Sistema Educ.Sup.'!$F:$G,2,FALSE),IFERROR(VLOOKUP(D73,'8. Cultura de Inno. Insti...'!$F:$G,2,FALSE),VLOOKUP(D73,'7. Lo Esencial de la Reforma U.'!$F:$G,2,0)))))))))))))))))</f>
        <v>#N/A</v>
      </c>
      <c r="D74" s="31"/>
      <c r="E74" s="91"/>
      <c r="F74" s="91"/>
      <c r="G74" s="91"/>
      <c r="H74" s="75"/>
      <c r="I74" s="75"/>
      <c r="J74" s="75"/>
      <c r="K74" s="151"/>
    </row>
    <row r="75" spans="3:12" ht="15.75" thickBot="1" x14ac:dyDescent="0.3">
      <c r="C75" s="175"/>
      <c r="D75" s="31"/>
      <c r="E75" s="91"/>
      <c r="F75" s="91"/>
      <c r="G75" s="91"/>
      <c r="H75" s="75"/>
      <c r="I75" s="75"/>
      <c r="J75" s="75"/>
      <c r="K75" s="151"/>
    </row>
    <row r="76" spans="3:12" ht="30.75" thickBot="1" x14ac:dyDescent="0.3">
      <c r="C76" s="132" t="s">
        <v>44</v>
      </c>
      <c r="D76" s="136" t="s">
        <v>55</v>
      </c>
      <c r="E76" s="168" t="s">
        <v>56</v>
      </c>
      <c r="F76" s="136" t="s">
        <v>57</v>
      </c>
      <c r="G76" s="133" t="s">
        <v>27</v>
      </c>
      <c r="H76" s="131" t="s">
        <v>130</v>
      </c>
      <c r="I76" s="134" t="s">
        <v>46</v>
      </c>
      <c r="J76" s="134" t="s">
        <v>131</v>
      </c>
      <c r="K76" s="134" t="s">
        <v>409</v>
      </c>
      <c r="L76" s="134" t="s">
        <v>410</v>
      </c>
    </row>
    <row r="77" spans="3:12" ht="15.75" thickBot="1" x14ac:dyDescent="0.3">
      <c r="C77" s="135" t="s">
        <v>481</v>
      </c>
      <c r="D77" s="197"/>
      <c r="E77" s="150">
        <v>12</v>
      </c>
      <c r="F77" s="276">
        <f>HLOOKUP($C77,$BZ$2:$CM$3,2,0)</f>
        <v>43674.39</v>
      </c>
      <c r="G77" s="111">
        <f>D77*E77*F77</f>
        <v>0</v>
      </c>
      <c r="H77" s="164"/>
      <c r="I77" s="112" t="s">
        <v>495</v>
      </c>
      <c r="J77" s="112" t="str">
        <f>VLOOKUP(I77,Presupuesto!$B$11:$C$565,2,0)</f>
        <v>SUELDOS Y SALARIOS PERMANENTES</v>
      </c>
      <c r="K77" s="213" t="s">
        <v>1446</v>
      </c>
      <c r="L77" s="96" t="s">
        <v>393</v>
      </c>
    </row>
    <row r="78" spans="3:12" x14ac:dyDescent="0.25">
      <c r="C78" s="169" t="s">
        <v>58</v>
      </c>
      <c r="D78" s="161"/>
      <c r="E78" s="152">
        <v>0</v>
      </c>
      <c r="F78" s="98">
        <f>IF(E77=0,"",(G77/E77)/12*E77)</f>
        <v>0</v>
      </c>
      <c r="G78" s="95">
        <f>F78</f>
        <v>0</v>
      </c>
      <c r="H78" s="162"/>
      <c r="I78" s="114" t="s">
        <v>515</v>
      </c>
      <c r="J78" s="114" t="str">
        <f>VLOOKUP(I78,Presupuesto!$B$11:$C$565,2,0)</f>
        <v>AGUINALDO Y DECIMO CUARTO MES</v>
      </c>
      <c r="K78" s="96" t="str">
        <f t="shared" ref="K78:K109" si="2">$K$77</f>
        <v>Posgrado</v>
      </c>
      <c r="L78" s="96" t="s">
        <v>411</v>
      </c>
    </row>
    <row r="79" spans="3:12" ht="15.75" thickBot="1" x14ac:dyDescent="0.3">
      <c r="C79" s="170" t="s">
        <v>59</v>
      </c>
      <c r="D79" s="161"/>
      <c r="E79" s="152">
        <v>0</v>
      </c>
      <c r="F79" s="115">
        <f>IF(E77&lt;6,"",((E77-6)/12)*(G77/E77))</f>
        <v>0</v>
      </c>
      <c r="G79" s="95">
        <f>F79</f>
        <v>0</v>
      </c>
      <c r="H79" s="162"/>
      <c r="I79" s="99" t="s">
        <v>518</v>
      </c>
      <c r="J79" s="99" t="str">
        <f>VLOOKUP(I79,Presupuesto!$B$11:$C$565,2,0)</f>
        <v>DECIMOCUARTO MES</v>
      </c>
      <c r="K79" s="96" t="str">
        <f t="shared" si="2"/>
        <v>Posgrado</v>
      </c>
      <c r="L79" s="96" t="s">
        <v>394</v>
      </c>
    </row>
    <row r="80" spans="3:12" ht="15.75" thickBot="1" x14ac:dyDescent="0.3">
      <c r="C80" s="135" t="s">
        <v>482</v>
      </c>
      <c r="D80" s="197"/>
      <c r="E80" s="150">
        <v>12</v>
      </c>
      <c r="F80" s="276">
        <f>HLOOKUP($C80,$BZ$2:$CM$3,2,0)</f>
        <v>39703.99</v>
      </c>
      <c r="G80" s="111">
        <f>D80*E80*F80</f>
        <v>0</v>
      </c>
      <c r="H80" s="164"/>
      <c r="I80" s="112" t="s">
        <v>495</v>
      </c>
      <c r="J80" s="112" t="str">
        <f>VLOOKUP(I80,Presupuesto!$B$11:$C$565,2,0)</f>
        <v>SUELDOS Y SALARIOS PERMANENTES</v>
      </c>
      <c r="K80" s="96" t="str">
        <f t="shared" si="2"/>
        <v>Posgrado</v>
      </c>
      <c r="L80" s="96" t="s">
        <v>394</v>
      </c>
    </row>
    <row r="81" spans="3:12" x14ac:dyDescent="0.25">
      <c r="C81" s="169" t="s">
        <v>58</v>
      </c>
      <c r="D81" s="161"/>
      <c r="E81" s="152">
        <v>0</v>
      </c>
      <c r="F81" s="98">
        <f>IF(E80=0,"",(G80/E80)/12*E80)</f>
        <v>0</v>
      </c>
      <c r="G81" s="95">
        <f>F81</f>
        <v>0</v>
      </c>
      <c r="H81" s="162"/>
      <c r="I81" s="114" t="s">
        <v>515</v>
      </c>
      <c r="J81" s="114" t="str">
        <f>VLOOKUP(I81,Presupuesto!$B$11:$C$565,2,0)</f>
        <v>AGUINALDO Y DECIMO CUARTO MES</v>
      </c>
      <c r="K81" s="96" t="str">
        <f t="shared" si="2"/>
        <v>Posgrado</v>
      </c>
      <c r="L81" s="96" t="s">
        <v>394</v>
      </c>
    </row>
    <row r="82" spans="3:12" ht="15.75" thickBot="1" x14ac:dyDescent="0.3">
      <c r="C82" s="170" t="s">
        <v>59</v>
      </c>
      <c r="D82" s="161"/>
      <c r="E82" s="152">
        <v>0</v>
      </c>
      <c r="F82" s="115">
        <f>IF(E80&lt;6,"",((E80-6)/12)*(G80/E80))</f>
        <v>0</v>
      </c>
      <c r="G82" s="95">
        <f>F82</f>
        <v>0</v>
      </c>
      <c r="H82" s="162"/>
      <c r="I82" s="99" t="s">
        <v>518</v>
      </c>
      <c r="J82" s="99" t="str">
        <f>VLOOKUP(I82,Presupuesto!$B$11:$C$565,2,0)</f>
        <v>DECIMOCUARTO MES</v>
      </c>
      <c r="K82" s="96" t="str">
        <f t="shared" si="2"/>
        <v>Posgrado</v>
      </c>
      <c r="L82" s="96" t="s">
        <v>394</v>
      </c>
    </row>
    <row r="83" spans="3:12" ht="15.75" thickBot="1" x14ac:dyDescent="0.3">
      <c r="C83" s="135" t="s">
        <v>483</v>
      </c>
      <c r="D83" s="197"/>
      <c r="E83" s="150">
        <v>12</v>
      </c>
      <c r="F83" s="276">
        <f>HLOOKUP($C83,$BZ$2:$CM$3,2,0)</f>
        <v>35733.589999999997</v>
      </c>
      <c r="G83" s="111">
        <f>D83*E83*F83</f>
        <v>0</v>
      </c>
      <c r="H83" s="164"/>
      <c r="I83" s="112" t="s">
        <v>495</v>
      </c>
      <c r="J83" s="112" t="str">
        <f>VLOOKUP(I83,Presupuesto!$B$11:$C$565,2,0)</f>
        <v>SUELDOS Y SALARIOS PERMANENTES</v>
      </c>
      <c r="K83" s="96" t="str">
        <f t="shared" si="2"/>
        <v>Posgrado</v>
      </c>
      <c r="L83" s="96" t="s">
        <v>394</v>
      </c>
    </row>
    <row r="84" spans="3:12" x14ac:dyDescent="0.25">
      <c r="C84" s="169" t="s">
        <v>58</v>
      </c>
      <c r="D84" s="161"/>
      <c r="E84" s="152">
        <v>0</v>
      </c>
      <c r="F84" s="98">
        <f>IF(E83=0,"",(G83/E83)/12*E83)</f>
        <v>0</v>
      </c>
      <c r="G84" s="95">
        <f>F84</f>
        <v>0</v>
      </c>
      <c r="H84" s="162"/>
      <c r="I84" s="114" t="s">
        <v>515</v>
      </c>
      <c r="J84" s="114" t="str">
        <f>VLOOKUP(I84,Presupuesto!$B$11:$C$565,2,0)</f>
        <v>AGUINALDO Y DECIMO CUARTO MES</v>
      </c>
      <c r="K84" s="96" t="str">
        <f t="shared" si="2"/>
        <v>Posgrado</v>
      </c>
      <c r="L84" s="96" t="s">
        <v>394</v>
      </c>
    </row>
    <row r="85" spans="3:12" ht="15.75" thickBot="1" x14ac:dyDescent="0.3">
      <c r="C85" s="170" t="s">
        <v>59</v>
      </c>
      <c r="D85" s="161"/>
      <c r="E85" s="152">
        <v>0</v>
      </c>
      <c r="F85" s="115">
        <f>IF(E83&lt;6,"",((E83-6)/12)*(G83/E83))</f>
        <v>0</v>
      </c>
      <c r="G85" s="95">
        <f>F85</f>
        <v>0</v>
      </c>
      <c r="H85" s="162"/>
      <c r="I85" s="99" t="s">
        <v>518</v>
      </c>
      <c r="J85" s="99" t="str">
        <f>VLOOKUP(I85,Presupuesto!$B$11:$C$565,2,0)</f>
        <v>DECIMOCUARTO MES</v>
      </c>
      <c r="K85" s="96" t="str">
        <f t="shared" si="2"/>
        <v>Posgrado</v>
      </c>
      <c r="L85" s="96" t="s">
        <v>394</v>
      </c>
    </row>
    <row r="86" spans="3:12" ht="15.75" thickBot="1" x14ac:dyDescent="0.3">
      <c r="C86" s="135" t="s">
        <v>484</v>
      </c>
      <c r="D86" s="197"/>
      <c r="E86" s="150">
        <v>12</v>
      </c>
      <c r="F86" s="276">
        <f>HLOOKUP($C86,$BZ$2:$CM$3,2,0)</f>
        <v>31763.19</v>
      </c>
      <c r="G86" s="111">
        <f>D86*E86*F86</f>
        <v>0</v>
      </c>
      <c r="H86" s="164"/>
      <c r="I86" s="112" t="s">
        <v>495</v>
      </c>
      <c r="J86" s="112" t="str">
        <f>VLOOKUP(I86,Presupuesto!$B$11:$C$565,2,0)</f>
        <v>SUELDOS Y SALARIOS PERMANENTES</v>
      </c>
      <c r="K86" s="96" t="str">
        <f t="shared" si="2"/>
        <v>Posgrado</v>
      </c>
      <c r="L86" s="96" t="s">
        <v>394</v>
      </c>
    </row>
    <row r="87" spans="3:12" x14ac:dyDescent="0.25">
      <c r="C87" s="169" t="s">
        <v>58</v>
      </c>
      <c r="D87" s="161"/>
      <c r="E87" s="152">
        <v>0</v>
      </c>
      <c r="F87" s="98">
        <f>IF(E86=0,"",(G86/E86)/12*E86)</f>
        <v>0</v>
      </c>
      <c r="G87" s="95">
        <f>F87</f>
        <v>0</v>
      </c>
      <c r="H87" s="162"/>
      <c r="I87" s="114" t="s">
        <v>515</v>
      </c>
      <c r="J87" s="114" t="str">
        <f>VLOOKUP(I87,Presupuesto!$B$11:$C$565,2,0)</f>
        <v>AGUINALDO Y DECIMO CUARTO MES</v>
      </c>
      <c r="K87" s="96" t="str">
        <f t="shared" si="2"/>
        <v>Posgrado</v>
      </c>
      <c r="L87" s="96" t="s">
        <v>394</v>
      </c>
    </row>
    <row r="88" spans="3:12" ht="15.75" thickBot="1" x14ac:dyDescent="0.3">
      <c r="C88" s="170" t="s">
        <v>59</v>
      </c>
      <c r="D88" s="161"/>
      <c r="E88" s="152">
        <v>0</v>
      </c>
      <c r="F88" s="115">
        <f>IF(E86&lt;6,"",((E86-6)/12)*(G86/E86))</f>
        <v>0</v>
      </c>
      <c r="G88" s="95">
        <f>F88</f>
        <v>0</v>
      </c>
      <c r="H88" s="162"/>
      <c r="I88" s="99" t="s">
        <v>518</v>
      </c>
      <c r="J88" s="99" t="str">
        <f>VLOOKUP(I88,Presupuesto!$B$11:$C$565,2,0)</f>
        <v>DECIMOCUARTO MES</v>
      </c>
      <c r="K88" s="96" t="str">
        <f t="shared" si="2"/>
        <v>Posgrado</v>
      </c>
      <c r="L88" s="96" t="s">
        <v>394</v>
      </c>
    </row>
    <row r="89" spans="3:12" ht="15.75" thickBot="1" x14ac:dyDescent="0.3">
      <c r="C89" s="135" t="s">
        <v>485</v>
      </c>
      <c r="D89" s="197"/>
      <c r="E89" s="150">
        <v>12</v>
      </c>
      <c r="F89" s="276">
        <f>HLOOKUP($C89,$BZ$2:$CM$3,2,0)</f>
        <v>29777.99</v>
      </c>
      <c r="G89" s="111">
        <f>D89*E89*F89</f>
        <v>0</v>
      </c>
      <c r="H89" s="164"/>
      <c r="I89" s="112" t="s">
        <v>495</v>
      </c>
      <c r="J89" s="112" t="str">
        <f>VLOOKUP(I89,Presupuesto!$B$11:$C$565,2,0)</f>
        <v>SUELDOS Y SALARIOS PERMANENTES</v>
      </c>
      <c r="K89" s="96" t="str">
        <f t="shared" si="2"/>
        <v>Posgrado</v>
      </c>
      <c r="L89" s="96" t="s">
        <v>394</v>
      </c>
    </row>
    <row r="90" spans="3:12" x14ac:dyDescent="0.25">
      <c r="C90" s="169" t="s">
        <v>58</v>
      </c>
      <c r="D90" s="161"/>
      <c r="E90" s="152">
        <v>0</v>
      </c>
      <c r="F90" s="98">
        <f>IF(E89=0,"",(G89/E89)/12*E89)</f>
        <v>0</v>
      </c>
      <c r="G90" s="95">
        <f>F90</f>
        <v>0</v>
      </c>
      <c r="H90" s="162"/>
      <c r="I90" s="114" t="s">
        <v>515</v>
      </c>
      <c r="J90" s="114" t="str">
        <f>VLOOKUP(I90,Presupuesto!$B$11:$C$565,2,0)</f>
        <v>AGUINALDO Y DECIMO CUARTO MES</v>
      </c>
      <c r="K90" s="96" t="str">
        <f t="shared" si="2"/>
        <v>Posgrado</v>
      </c>
      <c r="L90" s="96" t="s">
        <v>394</v>
      </c>
    </row>
    <row r="91" spans="3:12" ht="15.75" thickBot="1" x14ac:dyDescent="0.3">
      <c r="C91" s="170" t="s">
        <v>59</v>
      </c>
      <c r="D91" s="161"/>
      <c r="E91" s="152">
        <v>0</v>
      </c>
      <c r="F91" s="115">
        <f>IF(E89&lt;6,"",((E89-6)/12)*(G89/E89))</f>
        <v>0</v>
      </c>
      <c r="G91" s="95">
        <f>F91</f>
        <v>0</v>
      </c>
      <c r="H91" s="162"/>
      <c r="I91" s="99" t="s">
        <v>518</v>
      </c>
      <c r="J91" s="99" t="str">
        <f>VLOOKUP(I91,Presupuesto!$B$11:$C$565,2,0)</f>
        <v>DECIMOCUARTO MES</v>
      </c>
      <c r="K91" s="96" t="str">
        <f t="shared" si="2"/>
        <v>Posgrado</v>
      </c>
      <c r="L91" s="96" t="s">
        <v>394</v>
      </c>
    </row>
    <row r="92" spans="3:12" ht="15.75" thickBot="1" x14ac:dyDescent="0.3">
      <c r="C92" s="135" t="s">
        <v>486</v>
      </c>
      <c r="D92" s="197"/>
      <c r="E92" s="150">
        <v>12</v>
      </c>
      <c r="F92" s="276">
        <f>HLOOKUP($C92,$BZ$2:$CM$3,2,0)</f>
        <v>27792.79</v>
      </c>
      <c r="G92" s="111">
        <f>D92*E92*F92</f>
        <v>0</v>
      </c>
      <c r="H92" s="164"/>
      <c r="I92" s="112" t="s">
        <v>495</v>
      </c>
      <c r="J92" s="112" t="str">
        <f>VLOOKUP(I92,Presupuesto!$B$11:$C$565,2,0)</f>
        <v>SUELDOS Y SALARIOS PERMANENTES</v>
      </c>
      <c r="K92" s="96" t="str">
        <f t="shared" si="2"/>
        <v>Posgrado</v>
      </c>
      <c r="L92" s="96" t="s">
        <v>394</v>
      </c>
    </row>
    <row r="93" spans="3:12" x14ac:dyDescent="0.25">
      <c r="C93" s="169" t="s">
        <v>58</v>
      </c>
      <c r="D93" s="161"/>
      <c r="E93" s="152">
        <v>0</v>
      </c>
      <c r="F93" s="98">
        <f>IF(E92=0,"",(G92/E92)/12*E92)</f>
        <v>0</v>
      </c>
      <c r="G93" s="95">
        <f>F93</f>
        <v>0</v>
      </c>
      <c r="H93" s="162"/>
      <c r="I93" s="114" t="s">
        <v>515</v>
      </c>
      <c r="J93" s="114" t="str">
        <f>VLOOKUP(I93,Presupuesto!$B$11:$C$565,2,0)</f>
        <v>AGUINALDO Y DECIMO CUARTO MES</v>
      </c>
      <c r="K93" s="96" t="str">
        <f t="shared" si="2"/>
        <v>Posgrado</v>
      </c>
      <c r="L93" s="96" t="s">
        <v>394</v>
      </c>
    </row>
    <row r="94" spans="3:12" ht="15.75" thickBot="1" x14ac:dyDescent="0.3">
      <c r="C94" s="170" t="s">
        <v>59</v>
      </c>
      <c r="D94" s="161"/>
      <c r="E94" s="152">
        <v>0</v>
      </c>
      <c r="F94" s="115">
        <f>IF(E92&lt;6,"",((E92-6)/12)*(G92/E92))</f>
        <v>0</v>
      </c>
      <c r="G94" s="95">
        <f>F94</f>
        <v>0</v>
      </c>
      <c r="H94" s="162"/>
      <c r="I94" s="99" t="s">
        <v>518</v>
      </c>
      <c r="J94" s="99" t="str">
        <f>VLOOKUP(I94,Presupuesto!$B$11:$C$565,2,0)</f>
        <v>DECIMOCUARTO MES</v>
      </c>
      <c r="K94" s="96" t="str">
        <f t="shared" si="2"/>
        <v>Posgrado</v>
      </c>
      <c r="L94" s="96" t="s">
        <v>394</v>
      </c>
    </row>
    <row r="95" spans="3:12" ht="15.75" thickBot="1" x14ac:dyDescent="0.3">
      <c r="C95" s="135" t="s">
        <v>487</v>
      </c>
      <c r="D95" s="197"/>
      <c r="E95" s="150">
        <v>12</v>
      </c>
      <c r="F95" s="276">
        <f>HLOOKUP($C95,$BZ$2:$CM$3,2,0)</f>
        <v>18859.39</v>
      </c>
      <c r="G95" s="111">
        <f>D95*E95*F95</f>
        <v>0</v>
      </c>
      <c r="H95" s="164"/>
      <c r="I95" s="112" t="s">
        <v>495</v>
      </c>
      <c r="J95" s="112" t="str">
        <f>VLOOKUP(I95,Presupuesto!$B$11:$C$565,2,0)</f>
        <v>SUELDOS Y SALARIOS PERMANENTES</v>
      </c>
      <c r="K95" s="96" t="str">
        <f t="shared" si="2"/>
        <v>Posgrado</v>
      </c>
      <c r="L95" s="96" t="s">
        <v>394</v>
      </c>
    </row>
    <row r="96" spans="3:12" x14ac:dyDescent="0.25">
      <c r="C96" s="169" t="s">
        <v>58</v>
      </c>
      <c r="D96" s="161"/>
      <c r="E96" s="152">
        <v>0</v>
      </c>
      <c r="F96" s="98">
        <f>IF(E95=0,"",(G95/E95)/12*E95)</f>
        <v>0</v>
      </c>
      <c r="G96" s="95">
        <f>F96</f>
        <v>0</v>
      </c>
      <c r="H96" s="162"/>
      <c r="I96" s="114" t="s">
        <v>515</v>
      </c>
      <c r="J96" s="114" t="str">
        <f>VLOOKUP(I96,Presupuesto!$B$11:$C$565,2,0)</f>
        <v>AGUINALDO Y DECIMO CUARTO MES</v>
      </c>
      <c r="K96" s="96" t="str">
        <f t="shared" si="2"/>
        <v>Posgrado</v>
      </c>
      <c r="L96" s="96" t="s">
        <v>394</v>
      </c>
    </row>
    <row r="97" spans="3:12" ht="15.75" thickBot="1" x14ac:dyDescent="0.3">
      <c r="C97" s="170" t="s">
        <v>59</v>
      </c>
      <c r="D97" s="161"/>
      <c r="E97" s="152">
        <v>0</v>
      </c>
      <c r="F97" s="115">
        <f>IF(E95&lt;6,"",((E95-6)/12)*(G95/E95))</f>
        <v>0</v>
      </c>
      <c r="G97" s="95">
        <f>F97</f>
        <v>0</v>
      </c>
      <c r="H97" s="162"/>
      <c r="I97" s="99" t="s">
        <v>518</v>
      </c>
      <c r="J97" s="99" t="str">
        <f>VLOOKUP(I97,Presupuesto!$B$11:$C$565,2,0)</f>
        <v>DECIMOCUARTO MES</v>
      </c>
      <c r="K97" s="96" t="str">
        <f t="shared" si="2"/>
        <v>Posgrado</v>
      </c>
      <c r="L97" s="96" t="s">
        <v>394</v>
      </c>
    </row>
    <row r="98" spans="3:12" ht="15.75" thickBot="1" x14ac:dyDescent="0.3">
      <c r="C98" s="135" t="s">
        <v>488</v>
      </c>
      <c r="D98" s="197"/>
      <c r="E98" s="150">
        <v>12</v>
      </c>
      <c r="F98" s="276">
        <f>HLOOKUP($C98,$BZ$2:$CM$3,2,0)</f>
        <v>17866.8</v>
      </c>
      <c r="G98" s="111">
        <f>D98*E98*F98</f>
        <v>0</v>
      </c>
      <c r="H98" s="164"/>
      <c r="I98" s="112" t="s">
        <v>495</v>
      </c>
      <c r="J98" s="112" t="str">
        <f>VLOOKUP(I98,Presupuesto!$B$11:$C$565,2,0)</f>
        <v>SUELDOS Y SALARIOS PERMANENTES</v>
      </c>
      <c r="K98" s="96" t="str">
        <f t="shared" si="2"/>
        <v>Posgrado</v>
      </c>
      <c r="L98" s="96" t="s">
        <v>394</v>
      </c>
    </row>
    <row r="99" spans="3:12" x14ac:dyDescent="0.25">
      <c r="C99" s="169" t="s">
        <v>58</v>
      </c>
      <c r="D99" s="161"/>
      <c r="E99" s="152">
        <v>0</v>
      </c>
      <c r="F99" s="98">
        <f>IF(E98=0,"",(G98/E98)/12*E98)</f>
        <v>0</v>
      </c>
      <c r="G99" s="95">
        <f>F99</f>
        <v>0</v>
      </c>
      <c r="H99" s="162"/>
      <c r="I99" s="114" t="s">
        <v>515</v>
      </c>
      <c r="J99" s="114" t="str">
        <f>VLOOKUP(I99,Presupuesto!$B$11:$C$565,2,0)</f>
        <v>AGUINALDO Y DECIMO CUARTO MES</v>
      </c>
      <c r="K99" s="96" t="str">
        <f t="shared" si="2"/>
        <v>Posgrado</v>
      </c>
      <c r="L99" s="96" t="s">
        <v>394</v>
      </c>
    </row>
    <row r="100" spans="3:12" ht="15.75" thickBot="1" x14ac:dyDescent="0.3">
      <c r="C100" s="170" t="s">
        <v>59</v>
      </c>
      <c r="D100" s="161"/>
      <c r="E100" s="152">
        <v>0</v>
      </c>
      <c r="F100" s="115">
        <f>IF(E98&lt;6,"",((E98-6)/12)*(G98/E98))</f>
        <v>0</v>
      </c>
      <c r="G100" s="95">
        <f>F100</f>
        <v>0</v>
      </c>
      <c r="H100" s="162"/>
      <c r="I100" s="99" t="s">
        <v>518</v>
      </c>
      <c r="J100" s="99" t="str">
        <f>VLOOKUP(I100,Presupuesto!$B$11:$C$565,2,0)</f>
        <v>DECIMOCUARTO MES</v>
      </c>
      <c r="K100" s="96" t="str">
        <f t="shared" si="2"/>
        <v>Posgrado</v>
      </c>
      <c r="L100" s="96" t="s">
        <v>394</v>
      </c>
    </row>
    <row r="101" spans="3:12" ht="15.75" thickBot="1" x14ac:dyDescent="0.3">
      <c r="C101" s="135" t="s">
        <v>489</v>
      </c>
      <c r="D101" s="197"/>
      <c r="E101" s="150">
        <v>12</v>
      </c>
      <c r="F101" s="276">
        <f>HLOOKUP($C101,$BZ$2:$CM$3,2,0)</f>
        <v>13896.4</v>
      </c>
      <c r="G101" s="111">
        <f>D101*E101*F101</f>
        <v>0</v>
      </c>
      <c r="H101" s="164"/>
      <c r="I101" s="112" t="s">
        <v>495</v>
      </c>
      <c r="J101" s="112" t="str">
        <f>VLOOKUP(I101,Presupuesto!$B$11:$C$565,2,0)</f>
        <v>SUELDOS Y SALARIOS PERMANENTES</v>
      </c>
      <c r="K101" s="96" t="str">
        <f t="shared" si="2"/>
        <v>Posgrado</v>
      </c>
      <c r="L101" s="96" t="s">
        <v>394</v>
      </c>
    </row>
    <row r="102" spans="3:12" x14ac:dyDescent="0.25">
      <c r="C102" s="169" t="s">
        <v>58</v>
      </c>
      <c r="D102" s="161"/>
      <c r="E102" s="152">
        <v>0</v>
      </c>
      <c r="F102" s="98">
        <f>IF(E101=0,"",(G101/E101)/12*E101)</f>
        <v>0</v>
      </c>
      <c r="G102" s="95">
        <f>F102</f>
        <v>0</v>
      </c>
      <c r="H102" s="162"/>
      <c r="I102" s="114" t="s">
        <v>515</v>
      </c>
      <c r="J102" s="114" t="str">
        <f>VLOOKUP(I102,Presupuesto!$B$11:$C$565,2,0)</f>
        <v>AGUINALDO Y DECIMO CUARTO MES</v>
      </c>
      <c r="K102" s="96" t="str">
        <f t="shared" si="2"/>
        <v>Posgrado</v>
      </c>
      <c r="L102" s="96" t="s">
        <v>394</v>
      </c>
    </row>
    <row r="103" spans="3:12" ht="15.75" thickBot="1" x14ac:dyDescent="0.3">
      <c r="C103" s="170" t="s">
        <v>59</v>
      </c>
      <c r="D103" s="161"/>
      <c r="E103" s="152">
        <v>0</v>
      </c>
      <c r="F103" s="115">
        <f>IF(E101&lt;6,"",((E101-6)/12)*(G101/E101))</f>
        <v>0</v>
      </c>
      <c r="G103" s="95">
        <f>F103</f>
        <v>0</v>
      </c>
      <c r="H103" s="162"/>
      <c r="I103" s="99" t="s">
        <v>518</v>
      </c>
      <c r="J103" s="99" t="str">
        <f>VLOOKUP(I103,Presupuesto!$B$11:$C$565,2,0)</f>
        <v>DECIMOCUARTO MES</v>
      </c>
      <c r="K103" s="96" t="str">
        <f t="shared" si="2"/>
        <v>Posgrado</v>
      </c>
      <c r="L103" s="96" t="s">
        <v>394</v>
      </c>
    </row>
    <row r="104" spans="3:12" ht="15.75" thickBot="1" x14ac:dyDescent="0.3">
      <c r="C104" s="135" t="s">
        <v>490</v>
      </c>
      <c r="D104" s="197"/>
      <c r="E104" s="150">
        <v>12</v>
      </c>
      <c r="F104" s="276">
        <f>HLOOKUP($C104,$BZ$2:$CM$3,2,0)</f>
        <v>15004.09</v>
      </c>
      <c r="G104" s="111">
        <f>D104*E104*F104</f>
        <v>0</v>
      </c>
      <c r="H104" s="164"/>
      <c r="I104" s="112" t="s">
        <v>495</v>
      </c>
      <c r="J104" s="112" t="str">
        <f>VLOOKUP(I104,Presupuesto!$B$11:$C$565,2,0)</f>
        <v>SUELDOS Y SALARIOS PERMANENTES</v>
      </c>
      <c r="K104" s="96" t="str">
        <f t="shared" si="2"/>
        <v>Posgrado</v>
      </c>
      <c r="L104" s="96" t="s">
        <v>394</v>
      </c>
    </row>
    <row r="105" spans="3:12" x14ac:dyDescent="0.25">
      <c r="C105" s="169" t="s">
        <v>58</v>
      </c>
      <c r="D105" s="161"/>
      <c r="E105" s="152">
        <v>0</v>
      </c>
      <c r="F105" s="98">
        <f>IF(E104=0,"",(G104/E104)/12*E104)</f>
        <v>0</v>
      </c>
      <c r="G105" s="95">
        <f>F105</f>
        <v>0</v>
      </c>
      <c r="H105" s="162"/>
      <c r="I105" s="114" t="s">
        <v>515</v>
      </c>
      <c r="J105" s="114" t="str">
        <f>VLOOKUP(I105,Presupuesto!$B$11:$C$565,2,0)</f>
        <v>AGUINALDO Y DECIMO CUARTO MES</v>
      </c>
      <c r="K105" s="96" t="str">
        <f t="shared" si="2"/>
        <v>Posgrado</v>
      </c>
      <c r="L105" s="96" t="s">
        <v>394</v>
      </c>
    </row>
    <row r="106" spans="3:12" ht="15.75" thickBot="1" x14ac:dyDescent="0.3">
      <c r="C106" s="170" t="s">
        <v>59</v>
      </c>
      <c r="D106" s="161"/>
      <c r="E106" s="152">
        <v>0</v>
      </c>
      <c r="F106" s="115">
        <f>IF(E104&lt;6,"",((E104-6)/12)*(G104/E104))</f>
        <v>0</v>
      </c>
      <c r="G106" s="95">
        <f>F106</f>
        <v>0</v>
      </c>
      <c r="H106" s="162"/>
      <c r="I106" s="99" t="s">
        <v>518</v>
      </c>
      <c r="J106" s="99" t="str">
        <f>VLOOKUP(I106,Presupuesto!$B$11:$C$565,2,0)</f>
        <v>DECIMOCUARTO MES</v>
      </c>
      <c r="K106" s="96" t="str">
        <f t="shared" si="2"/>
        <v>Posgrado</v>
      </c>
      <c r="L106" s="96" t="s">
        <v>394</v>
      </c>
    </row>
    <row r="107" spans="3:12" ht="15.75" thickBot="1" x14ac:dyDescent="0.3">
      <c r="C107" s="135" t="s">
        <v>491</v>
      </c>
      <c r="D107" s="197"/>
      <c r="E107" s="150">
        <v>12</v>
      </c>
      <c r="F107" s="276">
        <f>HLOOKUP($C107,$BZ$2:$CM$3,2,0)</f>
        <v>13238.9</v>
      </c>
      <c r="G107" s="111">
        <f>D107*E107*F107</f>
        <v>0</v>
      </c>
      <c r="H107" s="164"/>
      <c r="I107" s="112" t="s">
        <v>495</v>
      </c>
      <c r="J107" s="112" t="str">
        <f>VLOOKUP(I107,Presupuesto!$B$11:$C$565,2,0)</f>
        <v>SUELDOS Y SALARIOS PERMANENTES</v>
      </c>
      <c r="K107" s="96" t="str">
        <f t="shared" si="2"/>
        <v>Posgrado</v>
      </c>
      <c r="L107" s="96" t="s">
        <v>394</v>
      </c>
    </row>
    <row r="108" spans="3:12" x14ac:dyDescent="0.25">
      <c r="C108" s="169" t="s">
        <v>58</v>
      </c>
      <c r="D108" s="161"/>
      <c r="E108" s="152">
        <v>0</v>
      </c>
      <c r="F108" s="98">
        <f>IF(E107=0,"",(G107/E107)/12*E107)</f>
        <v>0</v>
      </c>
      <c r="G108" s="95">
        <f>F108</f>
        <v>0</v>
      </c>
      <c r="H108" s="162"/>
      <c r="I108" s="114" t="s">
        <v>515</v>
      </c>
      <c r="J108" s="114" t="str">
        <f>VLOOKUP(I108,Presupuesto!$B$11:$C$565,2,0)</f>
        <v>AGUINALDO Y DECIMO CUARTO MES</v>
      </c>
      <c r="K108" s="96" t="str">
        <f t="shared" si="2"/>
        <v>Posgrado</v>
      </c>
      <c r="L108" s="96" t="s">
        <v>394</v>
      </c>
    </row>
    <row r="109" spans="3:12" ht="15.75" thickBot="1" x14ac:dyDescent="0.3">
      <c r="C109" s="170" t="s">
        <v>59</v>
      </c>
      <c r="D109" s="161"/>
      <c r="E109" s="152">
        <v>0</v>
      </c>
      <c r="F109" s="115">
        <f>IF(E107&lt;6,"",((E107-6)/12)*(G107/E107))</f>
        <v>0</v>
      </c>
      <c r="G109" s="95">
        <f>F109</f>
        <v>0</v>
      </c>
      <c r="H109" s="162"/>
      <c r="I109" s="99" t="s">
        <v>518</v>
      </c>
      <c r="J109" s="99" t="str">
        <f>VLOOKUP(I109,Presupuesto!$B$11:$C$565,2,0)</f>
        <v>DECIMOCUARTO MES</v>
      </c>
      <c r="K109" s="96" t="str">
        <f t="shared" si="2"/>
        <v>Posgrado</v>
      </c>
      <c r="L109" s="96" t="s">
        <v>394</v>
      </c>
    </row>
    <row r="110" spans="3:12" ht="15.75" thickBot="1" x14ac:dyDescent="0.3">
      <c r="C110" s="135" t="s">
        <v>492</v>
      </c>
      <c r="D110" s="197"/>
      <c r="E110" s="150">
        <v>12</v>
      </c>
      <c r="F110" s="276">
        <f>HLOOKUP($C110,$BZ$2:$CM$3,2,0)</f>
        <v>12356.31</v>
      </c>
      <c r="G110" s="111">
        <f>D110*E110*F110</f>
        <v>0</v>
      </c>
      <c r="H110" s="164"/>
      <c r="I110" s="112" t="s">
        <v>495</v>
      </c>
      <c r="J110" s="112" t="str">
        <f>VLOOKUP(I110,Presupuesto!$B$11:$C$565,2,0)</f>
        <v>SUELDOS Y SALARIOS PERMANENTES</v>
      </c>
      <c r="K110" s="96" t="str">
        <f t="shared" ref="K110:K127" si="3">$K$77</f>
        <v>Posgrado</v>
      </c>
      <c r="L110" s="96" t="s">
        <v>394</v>
      </c>
    </row>
    <row r="111" spans="3:12" x14ac:dyDescent="0.25">
      <c r="C111" s="169" t="s">
        <v>58</v>
      </c>
      <c r="D111" s="161"/>
      <c r="E111" s="152">
        <v>0</v>
      </c>
      <c r="F111" s="98">
        <f>IF(E110=0,"",(G110/E110)/12*E110)</f>
        <v>0</v>
      </c>
      <c r="G111" s="95">
        <f>F111</f>
        <v>0</v>
      </c>
      <c r="H111" s="162"/>
      <c r="I111" s="114" t="s">
        <v>515</v>
      </c>
      <c r="J111" s="114" t="str">
        <f>VLOOKUP(I111,Presupuesto!$B$11:$C$565,2,0)</f>
        <v>AGUINALDO Y DECIMO CUARTO MES</v>
      </c>
      <c r="K111" s="96" t="str">
        <f t="shared" si="3"/>
        <v>Posgrado</v>
      </c>
      <c r="L111" s="96" t="s">
        <v>394</v>
      </c>
    </row>
    <row r="112" spans="3:12" ht="15.75" thickBot="1" x14ac:dyDescent="0.3">
      <c r="C112" s="170" t="s">
        <v>59</v>
      </c>
      <c r="D112" s="161"/>
      <c r="E112" s="152">
        <v>0</v>
      </c>
      <c r="F112" s="115">
        <f>IF(E110&lt;6,"",((E110-6)/12)*(G110/E110))</f>
        <v>0</v>
      </c>
      <c r="G112" s="95">
        <f>F112</f>
        <v>0</v>
      </c>
      <c r="H112" s="162"/>
      <c r="I112" s="99" t="s">
        <v>518</v>
      </c>
      <c r="J112" s="99" t="str">
        <f>VLOOKUP(I112,Presupuesto!$B$11:$C$565,2,0)</f>
        <v>DECIMOCUARTO MES</v>
      </c>
      <c r="K112" s="96" t="str">
        <f t="shared" si="3"/>
        <v>Posgrado</v>
      </c>
      <c r="L112" s="96" t="s">
        <v>394</v>
      </c>
    </row>
    <row r="113" spans="3:12" ht="15.75" thickBot="1" x14ac:dyDescent="0.3">
      <c r="C113" s="135" t="s">
        <v>493</v>
      </c>
      <c r="D113" s="197"/>
      <c r="E113" s="150">
        <v>12</v>
      </c>
      <c r="F113" s="276">
        <f>HLOOKUP($C113,$BZ$2:$CM$3,2,0)</f>
        <v>463.22</v>
      </c>
      <c r="G113" s="111">
        <f>D113*E113*F113</f>
        <v>0</v>
      </c>
      <c r="H113" s="164"/>
      <c r="I113" s="112" t="s">
        <v>495</v>
      </c>
      <c r="J113" s="112" t="str">
        <f>VLOOKUP(I113,Presupuesto!$B$11:$C$565,2,0)</f>
        <v>SUELDOS Y SALARIOS PERMANENTES</v>
      </c>
      <c r="K113" s="96" t="str">
        <f t="shared" si="3"/>
        <v>Posgrado</v>
      </c>
      <c r="L113" s="96" t="s">
        <v>394</v>
      </c>
    </row>
    <row r="114" spans="3:12" x14ac:dyDescent="0.25">
      <c r="C114" s="169" t="s">
        <v>58</v>
      </c>
      <c r="D114" s="161"/>
      <c r="E114" s="152">
        <v>0</v>
      </c>
      <c r="F114" s="98">
        <f>IF(E113=0,"",(G113/E113)/12*E113)</f>
        <v>0</v>
      </c>
      <c r="G114" s="95">
        <f>F114</f>
        <v>0</v>
      </c>
      <c r="H114" s="162"/>
      <c r="I114" s="114" t="s">
        <v>515</v>
      </c>
      <c r="J114" s="114" t="str">
        <f>VLOOKUP(I114,Presupuesto!$B$11:$C$565,2,0)</f>
        <v>AGUINALDO Y DECIMO CUARTO MES</v>
      </c>
      <c r="K114" s="96" t="str">
        <f t="shared" si="3"/>
        <v>Posgrado</v>
      </c>
      <c r="L114" s="96" t="s">
        <v>394</v>
      </c>
    </row>
    <row r="115" spans="3:12" ht="15.75" thickBot="1" x14ac:dyDescent="0.3">
      <c r="C115" s="170" t="s">
        <v>59</v>
      </c>
      <c r="D115" s="161"/>
      <c r="E115" s="152">
        <v>0</v>
      </c>
      <c r="F115" s="115">
        <f>IF(E113&lt;6,"",((E113-6)/12)*(G113/E113))</f>
        <v>0</v>
      </c>
      <c r="G115" s="95">
        <f>F115</f>
        <v>0</v>
      </c>
      <c r="H115" s="162"/>
      <c r="I115" s="99" t="s">
        <v>518</v>
      </c>
      <c r="J115" s="99" t="str">
        <f>VLOOKUP(I115,Presupuesto!$B$11:$C$565,2,0)</f>
        <v>DECIMOCUARTO MES</v>
      </c>
      <c r="K115" s="96" t="str">
        <f t="shared" si="3"/>
        <v>Posgrado</v>
      </c>
      <c r="L115" s="96" t="s">
        <v>394</v>
      </c>
    </row>
    <row r="116" spans="3:12" ht="15.75" thickBot="1" x14ac:dyDescent="0.3">
      <c r="C116" s="135" t="s">
        <v>494</v>
      </c>
      <c r="D116" s="197"/>
      <c r="E116" s="150">
        <v>12</v>
      </c>
      <c r="F116" s="276">
        <f>HLOOKUP($C116,$BZ$2:$CM$3,2,0)</f>
        <v>2007.3</v>
      </c>
      <c r="G116" s="111">
        <f>D116*E116*F116</f>
        <v>0</v>
      </c>
      <c r="H116" s="164"/>
      <c r="I116" s="112" t="s">
        <v>495</v>
      </c>
      <c r="J116" s="112" t="str">
        <f>VLOOKUP(I116,Presupuesto!$B$11:$C$565,2,0)</f>
        <v>SUELDOS Y SALARIOS PERMANENTES</v>
      </c>
      <c r="K116" s="96" t="str">
        <f t="shared" si="3"/>
        <v>Posgrado</v>
      </c>
      <c r="L116" s="96" t="s">
        <v>394</v>
      </c>
    </row>
    <row r="117" spans="3:12" x14ac:dyDescent="0.25">
      <c r="C117" s="169" t="s">
        <v>58</v>
      </c>
      <c r="D117" s="161"/>
      <c r="E117" s="152">
        <v>0</v>
      </c>
      <c r="F117" s="98">
        <f>IF(E116=0,"",(G116/E116)/12*E116)</f>
        <v>0</v>
      </c>
      <c r="G117" s="95">
        <f>F117</f>
        <v>0</v>
      </c>
      <c r="H117" s="162"/>
      <c r="I117" s="114" t="s">
        <v>515</v>
      </c>
      <c r="J117" s="114" t="str">
        <f>VLOOKUP(I117,Presupuesto!$B$11:$C$565,2,0)</f>
        <v>AGUINALDO Y DECIMO CUARTO MES</v>
      </c>
      <c r="K117" s="96" t="str">
        <f t="shared" si="3"/>
        <v>Posgrado</v>
      </c>
      <c r="L117" s="96" t="s">
        <v>394</v>
      </c>
    </row>
    <row r="118" spans="3:12" ht="15.75" thickBot="1" x14ac:dyDescent="0.3">
      <c r="C118" s="170" t="s">
        <v>59</v>
      </c>
      <c r="D118" s="161"/>
      <c r="E118" s="152">
        <v>0</v>
      </c>
      <c r="F118" s="115">
        <f>IF(E116&lt;6,"",((E116-6)/12)*(G116/E116))</f>
        <v>0</v>
      </c>
      <c r="G118" s="95">
        <f>F118</f>
        <v>0</v>
      </c>
      <c r="H118" s="162"/>
      <c r="I118" s="99" t="s">
        <v>518</v>
      </c>
      <c r="J118" s="99" t="str">
        <f>VLOOKUP(I118,Presupuesto!$B$11:$C$565,2,0)</f>
        <v>DECIMOCUARTO MES</v>
      </c>
      <c r="K118" s="96" t="str">
        <f t="shared" si="3"/>
        <v>Posgrado</v>
      </c>
      <c r="L118" s="96" t="s">
        <v>394</v>
      </c>
    </row>
    <row r="119" spans="3:12" ht="15.75" thickBot="1" x14ac:dyDescent="0.3">
      <c r="C119" s="138" t="s">
        <v>83</v>
      </c>
      <c r="D119" s="197"/>
      <c r="E119" s="150">
        <v>12</v>
      </c>
      <c r="F119" s="137">
        <v>30000</v>
      </c>
      <c r="G119" s="111">
        <f>D119*E119*F119</f>
        <v>0</v>
      </c>
      <c r="H119" s="164"/>
      <c r="I119" s="112" t="s">
        <v>563</v>
      </c>
      <c r="J119" s="112" t="str">
        <f>VLOOKUP(I119,Presupuesto!$B$11:$C$565,2,0)</f>
        <v>CONTRATOS ESPECIALES</v>
      </c>
      <c r="K119" s="96" t="str">
        <f t="shared" si="3"/>
        <v>Posgrado</v>
      </c>
      <c r="L119" s="96" t="s">
        <v>394</v>
      </c>
    </row>
    <row r="120" spans="3:12" x14ac:dyDescent="0.25">
      <c r="C120" s="169" t="s">
        <v>58</v>
      </c>
      <c r="D120" s="161"/>
      <c r="E120" s="152">
        <v>0</v>
      </c>
      <c r="F120" s="115">
        <f>IF(E119=0,"",(G119/E119)/12*E119)</f>
        <v>0</v>
      </c>
      <c r="G120" s="95">
        <f>F120</f>
        <v>0</v>
      </c>
      <c r="H120" s="162"/>
      <c r="I120" s="99" t="s">
        <v>563</v>
      </c>
      <c r="J120" s="99" t="str">
        <f>VLOOKUP(I120,Presupuesto!$B$11:$C$565,2,0)</f>
        <v>CONTRATOS ESPECIALES</v>
      </c>
      <c r="K120" s="96" t="str">
        <f t="shared" si="3"/>
        <v>Posgrado</v>
      </c>
      <c r="L120" s="96" t="s">
        <v>393</v>
      </c>
    </row>
    <row r="121" spans="3:12" ht="15.75" thickBot="1" x14ac:dyDescent="0.3">
      <c r="C121" s="170" t="s">
        <v>59</v>
      </c>
      <c r="D121" s="161"/>
      <c r="E121" s="152">
        <v>0</v>
      </c>
      <c r="F121" s="98">
        <f>IF(E119&lt;6,"",((E119-6)/12)*(G119/E119))</f>
        <v>0</v>
      </c>
      <c r="G121" s="95">
        <f>F121</f>
        <v>0</v>
      </c>
      <c r="H121" s="162"/>
      <c r="I121" s="99" t="s">
        <v>563</v>
      </c>
      <c r="J121" s="99" t="str">
        <f>VLOOKUP(I121,Presupuesto!$B$11:$C$565,2,0)</f>
        <v>CONTRATOS ESPECIALES</v>
      </c>
      <c r="K121" s="96" t="str">
        <f t="shared" si="3"/>
        <v>Posgrado</v>
      </c>
      <c r="L121" s="96" t="s">
        <v>398</v>
      </c>
    </row>
    <row r="122" spans="3:12" ht="15.75" thickBot="1" x14ac:dyDescent="0.3">
      <c r="C122" s="138" t="s">
        <v>60</v>
      </c>
      <c r="D122" s="197"/>
      <c r="E122" s="150">
        <v>12</v>
      </c>
      <c r="F122" s="116">
        <v>30000</v>
      </c>
      <c r="G122" s="111">
        <f>D122*E122*F122</f>
        <v>0</v>
      </c>
      <c r="H122" s="164"/>
      <c r="I122" s="112" t="s">
        <v>704</v>
      </c>
      <c r="J122" s="112" t="str">
        <f>VLOOKUP(I122,Presupuesto!$B$11:$C$565,2,0)</f>
        <v>OTROS SERVICIOS TECNICOS Y PROFESIONALES</v>
      </c>
      <c r="K122" s="96" t="str">
        <f t="shared" si="3"/>
        <v>Posgrado</v>
      </c>
      <c r="L122" s="96" t="s">
        <v>393</v>
      </c>
    </row>
    <row r="123" spans="3:12" x14ac:dyDescent="0.25">
      <c r="C123" s="169" t="s">
        <v>58</v>
      </c>
      <c r="D123" s="161"/>
      <c r="E123" s="152">
        <v>0</v>
      </c>
      <c r="F123" s="98">
        <v>0</v>
      </c>
      <c r="G123" s="95">
        <f>F123</f>
        <v>0</v>
      </c>
      <c r="H123" s="162"/>
      <c r="I123" s="99" t="s">
        <v>704</v>
      </c>
      <c r="J123" s="99" t="str">
        <f>VLOOKUP(I123,Presupuesto!$B$11:$C$565,2,0)</f>
        <v>OTROS SERVICIOS TECNICOS Y PROFESIONALES</v>
      </c>
      <c r="K123" s="96" t="str">
        <f t="shared" si="3"/>
        <v>Posgrado</v>
      </c>
      <c r="L123" s="96" t="s">
        <v>393</v>
      </c>
    </row>
    <row r="124" spans="3:12" ht="15.75" thickBot="1" x14ac:dyDescent="0.3">
      <c r="C124" s="170" t="s">
        <v>59</v>
      </c>
      <c r="D124" s="161"/>
      <c r="E124" s="152">
        <v>0</v>
      </c>
      <c r="F124" s="98">
        <v>0</v>
      </c>
      <c r="G124" s="95">
        <f>F124</f>
        <v>0</v>
      </c>
      <c r="H124" s="162"/>
      <c r="I124" s="99" t="s">
        <v>704</v>
      </c>
      <c r="J124" s="99" t="str">
        <f>VLOOKUP(I124,Presupuesto!$B$11:$C$565,2,0)</f>
        <v>OTROS SERVICIOS TECNICOS Y PROFESIONALES</v>
      </c>
      <c r="K124" s="96" t="str">
        <f t="shared" si="3"/>
        <v>Posgrado</v>
      </c>
      <c r="L124" s="96" t="s">
        <v>393</v>
      </c>
    </row>
    <row r="125" spans="3:12" ht="15.75" thickBot="1" x14ac:dyDescent="0.3">
      <c r="C125" s="138" t="s">
        <v>61</v>
      </c>
      <c r="D125" s="197"/>
      <c r="E125" s="150">
        <v>12</v>
      </c>
      <c r="F125" s="116">
        <v>30000</v>
      </c>
      <c r="G125" s="111">
        <f>D125*E125*F125</f>
        <v>0</v>
      </c>
      <c r="H125" s="164"/>
      <c r="I125" s="112" t="s">
        <v>495</v>
      </c>
      <c r="J125" s="112" t="str">
        <f>VLOOKUP(I125,Presupuesto!$B$11:$C$565,2,0)</f>
        <v>SUELDOS Y SALARIOS PERMANENTES</v>
      </c>
      <c r="K125" s="96" t="str">
        <f t="shared" si="3"/>
        <v>Posgrado</v>
      </c>
      <c r="L125" s="96" t="s">
        <v>393</v>
      </c>
    </row>
    <row r="126" spans="3:12" x14ac:dyDescent="0.25">
      <c r="C126" s="169" t="s">
        <v>58</v>
      </c>
      <c r="D126" s="167"/>
      <c r="E126" s="129">
        <v>0</v>
      </c>
      <c r="F126" s="117">
        <f>IF(E125=0,"",(G125/E125)/12*E125)</f>
        <v>0</v>
      </c>
      <c r="G126" s="118">
        <f>F126</f>
        <v>0</v>
      </c>
      <c r="H126" s="162"/>
      <c r="I126" s="99" t="s">
        <v>515</v>
      </c>
      <c r="J126" s="99" t="str">
        <f>VLOOKUP(I126,Presupuesto!$B$11:$C$565,2,0)</f>
        <v>AGUINALDO Y DECIMO CUARTO MES</v>
      </c>
      <c r="K126" s="96" t="str">
        <f t="shared" si="3"/>
        <v>Posgrado</v>
      </c>
      <c r="L126" s="96" t="s">
        <v>393</v>
      </c>
    </row>
    <row r="127" spans="3:12" ht="15.75" thickBot="1" x14ac:dyDescent="0.3">
      <c r="C127" s="171" t="s">
        <v>59</v>
      </c>
      <c r="D127" s="160"/>
      <c r="E127" s="130">
        <v>0</v>
      </c>
      <c r="F127" s="103">
        <f>IF(E125&lt;6,"",((E125-6)/12)*(G125/E125))</f>
        <v>0</v>
      </c>
      <c r="G127" s="103">
        <f>F127</f>
        <v>0</v>
      </c>
      <c r="H127" s="160"/>
      <c r="I127" s="104" t="s">
        <v>518</v>
      </c>
      <c r="J127" s="122" t="str">
        <f>VLOOKUP(I127,Presupuesto!$B$11:$C$565,2,0)</f>
        <v>DECIMOCUARTO MES</v>
      </c>
      <c r="K127" s="104" t="str">
        <f t="shared" si="3"/>
        <v>Posgrado</v>
      </c>
      <c r="L127" s="122" t="s">
        <v>393</v>
      </c>
    </row>
    <row r="129" spans="3:12" ht="15.75" thickBot="1" x14ac:dyDescent="0.3">
      <c r="K129" s="151"/>
    </row>
    <row r="130" spans="3:12" ht="15.75" thickBot="1" x14ac:dyDescent="0.3">
      <c r="C130" s="69" t="s">
        <v>43</v>
      </c>
      <c r="D130" s="30">
        <f>SUM(G137:G187)</f>
        <v>0</v>
      </c>
      <c r="E130" s="91"/>
      <c r="F130" s="91"/>
      <c r="G130" s="91"/>
      <c r="H130" s="75"/>
      <c r="I130" s="75"/>
      <c r="J130" s="75"/>
      <c r="K130" s="151"/>
    </row>
    <row r="131" spans="3:12" x14ac:dyDescent="0.25">
      <c r="D131" s="31"/>
      <c r="E131" s="91"/>
      <c r="F131" s="91"/>
      <c r="G131" s="91"/>
      <c r="H131" s="75"/>
      <c r="I131" s="75"/>
      <c r="J131" s="75"/>
      <c r="K131" s="151"/>
    </row>
    <row r="132" spans="3:12" x14ac:dyDescent="0.25">
      <c r="D132" s="31"/>
      <c r="E132" s="91"/>
      <c r="F132" s="91"/>
      <c r="G132" s="91"/>
      <c r="H132" s="75"/>
      <c r="I132" s="75"/>
      <c r="J132" s="75"/>
      <c r="K132" s="151"/>
    </row>
    <row r="133" spans="3:12" ht="15.75" x14ac:dyDescent="0.25">
      <c r="C133" s="200" t="s">
        <v>391</v>
      </c>
      <c r="D133" s="322"/>
      <c r="E133" s="91"/>
      <c r="F133" s="91"/>
      <c r="G133" s="91"/>
      <c r="H133" s="75"/>
      <c r="I133" s="75"/>
      <c r="J133" s="75"/>
      <c r="K133" s="151"/>
    </row>
    <row r="134" spans="3:12" ht="18.75" x14ac:dyDescent="0.25">
      <c r="C134" s="205"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TIC_vacía'!$F:$G,2,FALSE),IFERROR(VLOOKUP(D133,'16. Desa. del Sistema Educ.Sup.'!$F:$G,2,FALSE),IFERROR(VLOOKUP(D133,'8. Cultura de Inno. Insti...'!$F:$G,2,FALSE),VLOOKUP(D133,'7. Lo Esencial de la Reforma U.'!$F:$G,2,0)))))))))))))))))</f>
        <v>#N/A</v>
      </c>
      <c r="D134" s="31"/>
      <c r="E134" s="91"/>
      <c r="F134" s="91"/>
      <c r="G134" s="91"/>
      <c r="H134" s="75"/>
      <c r="I134" s="75"/>
      <c r="J134" s="75"/>
      <c r="K134" s="151"/>
    </row>
    <row r="135" spans="3:12" ht="15.75" thickBot="1" x14ac:dyDescent="0.3">
      <c r="C135" s="175"/>
      <c r="D135" s="31"/>
      <c r="E135" s="91"/>
      <c r="F135" s="91"/>
      <c r="G135" s="91"/>
      <c r="H135" s="75"/>
      <c r="I135" s="75"/>
      <c r="J135" s="75"/>
      <c r="K135" s="151"/>
    </row>
    <row r="136" spans="3:12" ht="30.75" thickBot="1" x14ac:dyDescent="0.3">
      <c r="C136" s="132" t="s">
        <v>44</v>
      </c>
      <c r="D136" s="136" t="s">
        <v>55</v>
      </c>
      <c r="E136" s="168" t="s">
        <v>56</v>
      </c>
      <c r="F136" s="136" t="s">
        <v>57</v>
      </c>
      <c r="G136" s="133" t="s">
        <v>27</v>
      </c>
      <c r="H136" s="131" t="s">
        <v>130</v>
      </c>
      <c r="I136" s="134" t="s">
        <v>46</v>
      </c>
      <c r="J136" s="134" t="s">
        <v>131</v>
      </c>
      <c r="K136" s="134" t="s">
        <v>409</v>
      </c>
      <c r="L136" s="134" t="s">
        <v>410</v>
      </c>
    </row>
    <row r="137" spans="3:12" ht="15.75" thickBot="1" x14ac:dyDescent="0.3">
      <c r="C137" s="135" t="s">
        <v>481</v>
      </c>
      <c r="D137" s="197"/>
      <c r="E137" s="150">
        <v>12</v>
      </c>
      <c r="F137" s="276">
        <f>HLOOKUP($C137,$BZ$2:$CM$3,2,0)</f>
        <v>43674.39</v>
      </c>
      <c r="G137" s="111">
        <f>D137*E137*F137</f>
        <v>0</v>
      </c>
      <c r="H137" s="164"/>
      <c r="I137" s="112" t="s">
        <v>495</v>
      </c>
      <c r="J137" s="112" t="str">
        <f>VLOOKUP(I137,Presupuesto!$B$11:$C$565,2,0)</f>
        <v>SUELDOS Y SALARIOS PERMANENTES</v>
      </c>
      <c r="K137" s="213" t="s">
        <v>1446</v>
      </c>
      <c r="L137" s="96" t="s">
        <v>393</v>
      </c>
    </row>
    <row r="138" spans="3:12" x14ac:dyDescent="0.25">
      <c r="C138" s="169" t="s">
        <v>58</v>
      </c>
      <c r="D138" s="161"/>
      <c r="E138" s="152">
        <v>0</v>
      </c>
      <c r="F138" s="98">
        <f>IF(E137=0,"",(G137/E137)/12*E137)</f>
        <v>0</v>
      </c>
      <c r="G138" s="95">
        <f>F138</f>
        <v>0</v>
      </c>
      <c r="H138" s="162"/>
      <c r="I138" s="114" t="s">
        <v>515</v>
      </c>
      <c r="J138" s="114" t="str">
        <f>VLOOKUP(I138,Presupuesto!$B$11:$C$565,2,0)</f>
        <v>AGUINALDO Y DECIMO CUARTO MES</v>
      </c>
      <c r="K138" s="96" t="str">
        <f t="shared" ref="K138:K169" si="4">$K$137</f>
        <v>Posgrado</v>
      </c>
      <c r="L138" s="96" t="s">
        <v>411</v>
      </c>
    </row>
    <row r="139" spans="3:12" ht="15.75" thickBot="1" x14ac:dyDescent="0.3">
      <c r="C139" s="170" t="s">
        <v>59</v>
      </c>
      <c r="D139" s="161"/>
      <c r="E139" s="152">
        <v>0</v>
      </c>
      <c r="F139" s="115">
        <f>IF(E137&lt;6,"",((E137-6)/12)*(G137/E137))</f>
        <v>0</v>
      </c>
      <c r="G139" s="95">
        <f>F139</f>
        <v>0</v>
      </c>
      <c r="H139" s="162"/>
      <c r="I139" s="99" t="s">
        <v>518</v>
      </c>
      <c r="J139" s="99" t="str">
        <f>VLOOKUP(I139,Presupuesto!$B$11:$C$565,2,0)</f>
        <v>DECIMOCUARTO MES</v>
      </c>
      <c r="K139" s="96" t="str">
        <f t="shared" si="4"/>
        <v>Posgrado</v>
      </c>
      <c r="L139" s="96" t="s">
        <v>394</v>
      </c>
    </row>
    <row r="140" spans="3:12" ht="15.75" thickBot="1" x14ac:dyDescent="0.3">
      <c r="C140" s="135" t="s">
        <v>482</v>
      </c>
      <c r="D140" s="197"/>
      <c r="E140" s="150">
        <v>12</v>
      </c>
      <c r="F140" s="276">
        <f>HLOOKUP($C140,$BZ$2:$CM$3,2,0)</f>
        <v>39703.99</v>
      </c>
      <c r="G140" s="111">
        <f>D140*E140*F140</f>
        <v>0</v>
      </c>
      <c r="H140" s="164"/>
      <c r="I140" s="112" t="s">
        <v>495</v>
      </c>
      <c r="J140" s="112" t="str">
        <f>VLOOKUP(I140,Presupuesto!$B$11:$C$565,2,0)</f>
        <v>SUELDOS Y SALARIOS PERMANENTES</v>
      </c>
      <c r="K140" s="96" t="str">
        <f t="shared" si="4"/>
        <v>Posgrado</v>
      </c>
      <c r="L140" s="96" t="s">
        <v>394</v>
      </c>
    </row>
    <row r="141" spans="3:12" x14ac:dyDescent="0.25">
      <c r="C141" s="169" t="s">
        <v>58</v>
      </c>
      <c r="D141" s="161"/>
      <c r="E141" s="152">
        <v>0</v>
      </c>
      <c r="F141" s="98">
        <f>IF(E140=0,"",(G140/E140)/12*E140)</f>
        <v>0</v>
      </c>
      <c r="G141" s="95">
        <f>F141</f>
        <v>0</v>
      </c>
      <c r="H141" s="162"/>
      <c r="I141" s="114" t="s">
        <v>515</v>
      </c>
      <c r="J141" s="114" t="str">
        <f>VLOOKUP(I141,Presupuesto!$B$11:$C$565,2,0)</f>
        <v>AGUINALDO Y DECIMO CUARTO MES</v>
      </c>
      <c r="K141" s="96" t="str">
        <f t="shared" si="4"/>
        <v>Posgrado</v>
      </c>
      <c r="L141" s="96" t="s">
        <v>394</v>
      </c>
    </row>
    <row r="142" spans="3:12" ht="15.75" thickBot="1" x14ac:dyDescent="0.3">
      <c r="C142" s="170" t="s">
        <v>59</v>
      </c>
      <c r="D142" s="161"/>
      <c r="E142" s="152">
        <v>0</v>
      </c>
      <c r="F142" s="115">
        <f>IF(E140&lt;6,"",((E140-6)/12)*(G140/E140))</f>
        <v>0</v>
      </c>
      <c r="G142" s="95">
        <f>F142</f>
        <v>0</v>
      </c>
      <c r="H142" s="162"/>
      <c r="I142" s="99" t="s">
        <v>518</v>
      </c>
      <c r="J142" s="99" t="str">
        <f>VLOOKUP(I142,Presupuesto!$B$11:$C$565,2,0)</f>
        <v>DECIMOCUARTO MES</v>
      </c>
      <c r="K142" s="96" t="str">
        <f t="shared" si="4"/>
        <v>Posgrado</v>
      </c>
      <c r="L142" s="96" t="s">
        <v>394</v>
      </c>
    </row>
    <row r="143" spans="3:12" ht="15.75" thickBot="1" x14ac:dyDescent="0.3">
      <c r="C143" s="135" t="s">
        <v>483</v>
      </c>
      <c r="D143" s="197"/>
      <c r="E143" s="150">
        <v>12</v>
      </c>
      <c r="F143" s="276">
        <f>HLOOKUP($C143,$BZ$2:$CM$3,2,0)</f>
        <v>35733.589999999997</v>
      </c>
      <c r="G143" s="111">
        <f>D143*E143*F143</f>
        <v>0</v>
      </c>
      <c r="H143" s="164"/>
      <c r="I143" s="112" t="s">
        <v>495</v>
      </c>
      <c r="J143" s="112" t="str">
        <f>VLOOKUP(I143,Presupuesto!$B$11:$C$565,2,0)</f>
        <v>SUELDOS Y SALARIOS PERMANENTES</v>
      </c>
      <c r="K143" s="96" t="str">
        <f t="shared" si="4"/>
        <v>Posgrado</v>
      </c>
      <c r="L143" s="96" t="s">
        <v>394</v>
      </c>
    </row>
    <row r="144" spans="3:12" x14ac:dyDescent="0.25">
      <c r="C144" s="169" t="s">
        <v>58</v>
      </c>
      <c r="D144" s="161"/>
      <c r="E144" s="152">
        <v>0</v>
      </c>
      <c r="F144" s="98">
        <f>IF(E143=0,"",(G143/E143)/12*E143)</f>
        <v>0</v>
      </c>
      <c r="G144" s="95">
        <f>F144</f>
        <v>0</v>
      </c>
      <c r="H144" s="162"/>
      <c r="I144" s="114" t="s">
        <v>515</v>
      </c>
      <c r="J144" s="114" t="str">
        <f>VLOOKUP(I144,Presupuesto!$B$11:$C$565,2,0)</f>
        <v>AGUINALDO Y DECIMO CUARTO MES</v>
      </c>
      <c r="K144" s="96" t="str">
        <f t="shared" si="4"/>
        <v>Posgrado</v>
      </c>
      <c r="L144" s="96" t="s">
        <v>394</v>
      </c>
    </row>
    <row r="145" spans="3:12" ht="15.75" thickBot="1" x14ac:dyDescent="0.3">
      <c r="C145" s="170" t="s">
        <v>59</v>
      </c>
      <c r="D145" s="161"/>
      <c r="E145" s="152">
        <v>0</v>
      </c>
      <c r="F145" s="115">
        <f>IF(E143&lt;6,"",((E143-6)/12)*(G143/E143))</f>
        <v>0</v>
      </c>
      <c r="G145" s="95">
        <f>F145</f>
        <v>0</v>
      </c>
      <c r="H145" s="162"/>
      <c r="I145" s="99" t="s">
        <v>518</v>
      </c>
      <c r="J145" s="99" t="str">
        <f>VLOOKUP(I145,Presupuesto!$B$11:$C$565,2,0)</f>
        <v>DECIMOCUARTO MES</v>
      </c>
      <c r="K145" s="96" t="str">
        <f t="shared" si="4"/>
        <v>Posgrado</v>
      </c>
      <c r="L145" s="96" t="s">
        <v>394</v>
      </c>
    </row>
    <row r="146" spans="3:12" ht="15.75" thickBot="1" x14ac:dyDescent="0.3">
      <c r="C146" s="135" t="s">
        <v>484</v>
      </c>
      <c r="D146" s="197"/>
      <c r="E146" s="150">
        <v>12</v>
      </c>
      <c r="F146" s="276">
        <f>HLOOKUP($C146,$BZ$2:$CM$3,2,0)</f>
        <v>31763.19</v>
      </c>
      <c r="G146" s="111">
        <f>D146*E146*F146</f>
        <v>0</v>
      </c>
      <c r="H146" s="164"/>
      <c r="I146" s="112" t="s">
        <v>495</v>
      </c>
      <c r="J146" s="112" t="str">
        <f>VLOOKUP(I146,Presupuesto!$B$11:$C$565,2,0)</f>
        <v>SUELDOS Y SALARIOS PERMANENTES</v>
      </c>
      <c r="K146" s="96" t="str">
        <f t="shared" si="4"/>
        <v>Posgrado</v>
      </c>
      <c r="L146" s="96" t="s">
        <v>394</v>
      </c>
    </row>
    <row r="147" spans="3:12" x14ac:dyDescent="0.25">
      <c r="C147" s="169" t="s">
        <v>58</v>
      </c>
      <c r="D147" s="161"/>
      <c r="E147" s="152">
        <v>0</v>
      </c>
      <c r="F147" s="98">
        <f>IF(E146=0,"",(G146/E146)/12*E146)</f>
        <v>0</v>
      </c>
      <c r="G147" s="95">
        <f>F147</f>
        <v>0</v>
      </c>
      <c r="H147" s="162"/>
      <c r="I147" s="114" t="s">
        <v>515</v>
      </c>
      <c r="J147" s="114" t="str">
        <f>VLOOKUP(I147,Presupuesto!$B$11:$C$565,2,0)</f>
        <v>AGUINALDO Y DECIMO CUARTO MES</v>
      </c>
      <c r="K147" s="96" t="str">
        <f t="shared" si="4"/>
        <v>Posgrado</v>
      </c>
      <c r="L147" s="96" t="s">
        <v>394</v>
      </c>
    </row>
    <row r="148" spans="3:12" ht="15.75" thickBot="1" x14ac:dyDescent="0.3">
      <c r="C148" s="170" t="s">
        <v>59</v>
      </c>
      <c r="D148" s="161"/>
      <c r="E148" s="152">
        <v>0</v>
      </c>
      <c r="F148" s="115">
        <f>IF(E146&lt;6,"",((E146-6)/12)*(G146/E146))</f>
        <v>0</v>
      </c>
      <c r="G148" s="95">
        <f>F148</f>
        <v>0</v>
      </c>
      <c r="H148" s="162"/>
      <c r="I148" s="99" t="s">
        <v>518</v>
      </c>
      <c r="J148" s="99" t="str">
        <f>VLOOKUP(I148,Presupuesto!$B$11:$C$565,2,0)</f>
        <v>DECIMOCUARTO MES</v>
      </c>
      <c r="K148" s="96" t="str">
        <f t="shared" si="4"/>
        <v>Posgrado</v>
      </c>
      <c r="L148" s="96" t="s">
        <v>394</v>
      </c>
    </row>
    <row r="149" spans="3:12" ht="15.75" thickBot="1" x14ac:dyDescent="0.3">
      <c r="C149" s="135" t="s">
        <v>485</v>
      </c>
      <c r="D149" s="197"/>
      <c r="E149" s="150">
        <v>12</v>
      </c>
      <c r="F149" s="276">
        <f>HLOOKUP($C149,$BZ$2:$CM$3,2,0)</f>
        <v>29777.99</v>
      </c>
      <c r="G149" s="111">
        <f>D149*E149*F149</f>
        <v>0</v>
      </c>
      <c r="H149" s="164"/>
      <c r="I149" s="112" t="s">
        <v>495</v>
      </c>
      <c r="J149" s="112" t="str">
        <f>VLOOKUP(I149,Presupuesto!$B$11:$C$565,2,0)</f>
        <v>SUELDOS Y SALARIOS PERMANENTES</v>
      </c>
      <c r="K149" s="96" t="str">
        <f t="shared" si="4"/>
        <v>Posgrado</v>
      </c>
      <c r="L149" s="96" t="s">
        <v>394</v>
      </c>
    </row>
    <row r="150" spans="3:12" x14ac:dyDescent="0.25">
      <c r="C150" s="169" t="s">
        <v>58</v>
      </c>
      <c r="D150" s="161"/>
      <c r="E150" s="152">
        <v>0</v>
      </c>
      <c r="F150" s="98">
        <f>IF(E149=0,"",(G149/E149)/12*E149)</f>
        <v>0</v>
      </c>
      <c r="G150" s="95">
        <f>F150</f>
        <v>0</v>
      </c>
      <c r="H150" s="162"/>
      <c r="I150" s="114" t="s">
        <v>515</v>
      </c>
      <c r="J150" s="114" t="str">
        <f>VLOOKUP(I150,Presupuesto!$B$11:$C$565,2,0)</f>
        <v>AGUINALDO Y DECIMO CUARTO MES</v>
      </c>
      <c r="K150" s="96" t="str">
        <f t="shared" si="4"/>
        <v>Posgrado</v>
      </c>
      <c r="L150" s="96" t="s">
        <v>394</v>
      </c>
    </row>
    <row r="151" spans="3:12" ht="15.75" thickBot="1" x14ac:dyDescent="0.3">
      <c r="C151" s="170" t="s">
        <v>59</v>
      </c>
      <c r="D151" s="161"/>
      <c r="E151" s="152">
        <v>0</v>
      </c>
      <c r="F151" s="115">
        <f>IF(E149&lt;6,"",((E149-6)/12)*(G149/E149))</f>
        <v>0</v>
      </c>
      <c r="G151" s="95">
        <f>F151</f>
        <v>0</v>
      </c>
      <c r="H151" s="162"/>
      <c r="I151" s="99" t="s">
        <v>518</v>
      </c>
      <c r="J151" s="99" t="str">
        <f>VLOOKUP(I151,Presupuesto!$B$11:$C$565,2,0)</f>
        <v>DECIMOCUARTO MES</v>
      </c>
      <c r="K151" s="96" t="str">
        <f t="shared" si="4"/>
        <v>Posgrado</v>
      </c>
      <c r="L151" s="96" t="s">
        <v>394</v>
      </c>
    </row>
    <row r="152" spans="3:12" ht="15.75" thickBot="1" x14ac:dyDescent="0.3">
      <c r="C152" s="135" t="s">
        <v>486</v>
      </c>
      <c r="D152" s="197"/>
      <c r="E152" s="150">
        <v>12</v>
      </c>
      <c r="F152" s="276">
        <f>HLOOKUP($C152,$BZ$2:$CM$3,2,0)</f>
        <v>27792.79</v>
      </c>
      <c r="G152" s="111">
        <f>D152*E152*F152</f>
        <v>0</v>
      </c>
      <c r="H152" s="164"/>
      <c r="I152" s="112" t="s">
        <v>495</v>
      </c>
      <c r="J152" s="112" t="str">
        <f>VLOOKUP(I152,Presupuesto!$B$11:$C$565,2,0)</f>
        <v>SUELDOS Y SALARIOS PERMANENTES</v>
      </c>
      <c r="K152" s="96" t="str">
        <f t="shared" si="4"/>
        <v>Posgrado</v>
      </c>
      <c r="L152" s="96" t="s">
        <v>394</v>
      </c>
    </row>
    <row r="153" spans="3:12" x14ac:dyDescent="0.25">
      <c r="C153" s="169" t="s">
        <v>58</v>
      </c>
      <c r="D153" s="161"/>
      <c r="E153" s="152">
        <v>0</v>
      </c>
      <c r="F153" s="98">
        <f>IF(E152=0,"",(G152/E152)/12*E152)</f>
        <v>0</v>
      </c>
      <c r="G153" s="95">
        <f>F153</f>
        <v>0</v>
      </c>
      <c r="H153" s="162"/>
      <c r="I153" s="114" t="s">
        <v>515</v>
      </c>
      <c r="J153" s="114" t="str">
        <f>VLOOKUP(I153,Presupuesto!$B$11:$C$565,2,0)</f>
        <v>AGUINALDO Y DECIMO CUARTO MES</v>
      </c>
      <c r="K153" s="96" t="str">
        <f t="shared" si="4"/>
        <v>Posgrado</v>
      </c>
      <c r="L153" s="96" t="s">
        <v>394</v>
      </c>
    </row>
    <row r="154" spans="3:12" ht="15.75" thickBot="1" x14ac:dyDescent="0.3">
      <c r="C154" s="170" t="s">
        <v>59</v>
      </c>
      <c r="D154" s="161"/>
      <c r="E154" s="152">
        <v>0</v>
      </c>
      <c r="F154" s="115">
        <f>IF(E152&lt;6,"",((E152-6)/12)*(G152/E152))</f>
        <v>0</v>
      </c>
      <c r="G154" s="95">
        <f>F154</f>
        <v>0</v>
      </c>
      <c r="H154" s="162"/>
      <c r="I154" s="99" t="s">
        <v>518</v>
      </c>
      <c r="J154" s="99" t="str">
        <f>VLOOKUP(I154,Presupuesto!$B$11:$C$565,2,0)</f>
        <v>DECIMOCUARTO MES</v>
      </c>
      <c r="K154" s="96" t="str">
        <f t="shared" si="4"/>
        <v>Posgrado</v>
      </c>
      <c r="L154" s="96" t="s">
        <v>394</v>
      </c>
    </row>
    <row r="155" spans="3:12" ht="15.75" thickBot="1" x14ac:dyDescent="0.3">
      <c r="C155" s="135" t="s">
        <v>487</v>
      </c>
      <c r="D155" s="197"/>
      <c r="E155" s="150">
        <v>12</v>
      </c>
      <c r="F155" s="276">
        <f>HLOOKUP($C155,$BZ$2:$CM$3,2,0)</f>
        <v>18859.39</v>
      </c>
      <c r="G155" s="111">
        <f>D155*E155*F155</f>
        <v>0</v>
      </c>
      <c r="H155" s="164"/>
      <c r="I155" s="112" t="s">
        <v>495</v>
      </c>
      <c r="J155" s="112" t="str">
        <f>VLOOKUP(I155,Presupuesto!$B$11:$C$565,2,0)</f>
        <v>SUELDOS Y SALARIOS PERMANENTES</v>
      </c>
      <c r="K155" s="96" t="str">
        <f t="shared" si="4"/>
        <v>Posgrado</v>
      </c>
      <c r="L155" s="96" t="s">
        <v>394</v>
      </c>
    </row>
    <row r="156" spans="3:12" x14ac:dyDescent="0.25">
      <c r="C156" s="169" t="s">
        <v>58</v>
      </c>
      <c r="D156" s="161"/>
      <c r="E156" s="152">
        <v>0</v>
      </c>
      <c r="F156" s="98">
        <f>IF(E155=0,"",(G155/E155)/12*E155)</f>
        <v>0</v>
      </c>
      <c r="G156" s="95">
        <f>F156</f>
        <v>0</v>
      </c>
      <c r="H156" s="162"/>
      <c r="I156" s="114" t="s">
        <v>515</v>
      </c>
      <c r="J156" s="114" t="str">
        <f>VLOOKUP(I156,Presupuesto!$B$11:$C$565,2,0)</f>
        <v>AGUINALDO Y DECIMO CUARTO MES</v>
      </c>
      <c r="K156" s="96" t="str">
        <f t="shared" si="4"/>
        <v>Posgrado</v>
      </c>
      <c r="L156" s="96" t="s">
        <v>394</v>
      </c>
    </row>
    <row r="157" spans="3:12" ht="15.75" thickBot="1" x14ac:dyDescent="0.3">
      <c r="C157" s="170" t="s">
        <v>59</v>
      </c>
      <c r="D157" s="161"/>
      <c r="E157" s="152">
        <v>0</v>
      </c>
      <c r="F157" s="115">
        <f>IF(E155&lt;6,"",((E155-6)/12)*(G155/E155))</f>
        <v>0</v>
      </c>
      <c r="G157" s="95">
        <f>F157</f>
        <v>0</v>
      </c>
      <c r="H157" s="162"/>
      <c r="I157" s="99" t="s">
        <v>518</v>
      </c>
      <c r="J157" s="99" t="str">
        <f>VLOOKUP(I157,Presupuesto!$B$11:$C$565,2,0)</f>
        <v>DECIMOCUARTO MES</v>
      </c>
      <c r="K157" s="96" t="str">
        <f t="shared" si="4"/>
        <v>Posgrado</v>
      </c>
      <c r="L157" s="96" t="s">
        <v>394</v>
      </c>
    </row>
    <row r="158" spans="3:12" ht="15.75" thickBot="1" x14ac:dyDescent="0.3">
      <c r="C158" s="135" t="s">
        <v>488</v>
      </c>
      <c r="D158" s="197"/>
      <c r="E158" s="150">
        <v>12</v>
      </c>
      <c r="F158" s="276">
        <f>HLOOKUP($C158,$BZ$2:$CM$3,2,0)</f>
        <v>17866.8</v>
      </c>
      <c r="G158" s="111">
        <f>D158*E158*F158</f>
        <v>0</v>
      </c>
      <c r="H158" s="164"/>
      <c r="I158" s="112" t="s">
        <v>495</v>
      </c>
      <c r="J158" s="112" t="str">
        <f>VLOOKUP(I158,Presupuesto!$B$11:$C$565,2,0)</f>
        <v>SUELDOS Y SALARIOS PERMANENTES</v>
      </c>
      <c r="K158" s="96" t="str">
        <f t="shared" si="4"/>
        <v>Posgrado</v>
      </c>
      <c r="L158" s="96" t="s">
        <v>394</v>
      </c>
    </row>
    <row r="159" spans="3:12" x14ac:dyDescent="0.25">
      <c r="C159" s="169" t="s">
        <v>58</v>
      </c>
      <c r="D159" s="161"/>
      <c r="E159" s="152">
        <v>0</v>
      </c>
      <c r="F159" s="98">
        <f>IF(E158=0,"",(G158/E158)/12*E158)</f>
        <v>0</v>
      </c>
      <c r="G159" s="95">
        <f>F159</f>
        <v>0</v>
      </c>
      <c r="H159" s="162"/>
      <c r="I159" s="114" t="s">
        <v>515</v>
      </c>
      <c r="J159" s="114" t="str">
        <f>VLOOKUP(I159,Presupuesto!$B$11:$C$565,2,0)</f>
        <v>AGUINALDO Y DECIMO CUARTO MES</v>
      </c>
      <c r="K159" s="96" t="str">
        <f t="shared" si="4"/>
        <v>Posgrado</v>
      </c>
      <c r="L159" s="96" t="s">
        <v>394</v>
      </c>
    </row>
    <row r="160" spans="3:12" ht="15.75" thickBot="1" x14ac:dyDescent="0.3">
      <c r="C160" s="170" t="s">
        <v>59</v>
      </c>
      <c r="D160" s="161"/>
      <c r="E160" s="152">
        <v>0</v>
      </c>
      <c r="F160" s="115">
        <f>IF(E158&lt;6,"",((E158-6)/12)*(G158/E158))</f>
        <v>0</v>
      </c>
      <c r="G160" s="95">
        <f>F160</f>
        <v>0</v>
      </c>
      <c r="H160" s="162"/>
      <c r="I160" s="99" t="s">
        <v>518</v>
      </c>
      <c r="J160" s="99" t="str">
        <f>VLOOKUP(I160,Presupuesto!$B$11:$C$565,2,0)</f>
        <v>DECIMOCUARTO MES</v>
      </c>
      <c r="K160" s="96" t="str">
        <f t="shared" si="4"/>
        <v>Posgrado</v>
      </c>
      <c r="L160" s="96" t="s">
        <v>394</v>
      </c>
    </row>
    <row r="161" spans="3:12" ht="15.75" thickBot="1" x14ac:dyDescent="0.3">
      <c r="C161" s="135" t="s">
        <v>489</v>
      </c>
      <c r="D161" s="197"/>
      <c r="E161" s="150">
        <v>12</v>
      </c>
      <c r="F161" s="276">
        <f>HLOOKUP($C161,$BZ$2:$CM$3,2,0)</f>
        <v>13896.4</v>
      </c>
      <c r="G161" s="111">
        <f>D161*E161*F161</f>
        <v>0</v>
      </c>
      <c r="H161" s="164"/>
      <c r="I161" s="112" t="s">
        <v>495</v>
      </c>
      <c r="J161" s="112" t="str">
        <f>VLOOKUP(I161,Presupuesto!$B$11:$C$565,2,0)</f>
        <v>SUELDOS Y SALARIOS PERMANENTES</v>
      </c>
      <c r="K161" s="96" t="str">
        <f t="shared" si="4"/>
        <v>Posgrado</v>
      </c>
      <c r="L161" s="96" t="s">
        <v>394</v>
      </c>
    </row>
    <row r="162" spans="3:12" x14ac:dyDescent="0.25">
      <c r="C162" s="169" t="s">
        <v>58</v>
      </c>
      <c r="D162" s="161"/>
      <c r="E162" s="152">
        <v>0</v>
      </c>
      <c r="F162" s="98">
        <f>IF(E161=0,"",(G161/E161)/12*E161)</f>
        <v>0</v>
      </c>
      <c r="G162" s="95">
        <f>F162</f>
        <v>0</v>
      </c>
      <c r="H162" s="162"/>
      <c r="I162" s="114" t="s">
        <v>515</v>
      </c>
      <c r="J162" s="114" t="str">
        <f>VLOOKUP(I162,Presupuesto!$B$11:$C$565,2,0)</f>
        <v>AGUINALDO Y DECIMO CUARTO MES</v>
      </c>
      <c r="K162" s="96" t="str">
        <f t="shared" si="4"/>
        <v>Posgrado</v>
      </c>
      <c r="L162" s="96" t="s">
        <v>394</v>
      </c>
    </row>
    <row r="163" spans="3:12" ht="15.75" thickBot="1" x14ac:dyDescent="0.3">
      <c r="C163" s="170" t="s">
        <v>59</v>
      </c>
      <c r="D163" s="161"/>
      <c r="E163" s="152">
        <v>0</v>
      </c>
      <c r="F163" s="115">
        <f>IF(E161&lt;6,"",((E161-6)/12)*(G161/E161))</f>
        <v>0</v>
      </c>
      <c r="G163" s="95">
        <f>F163</f>
        <v>0</v>
      </c>
      <c r="H163" s="162"/>
      <c r="I163" s="99" t="s">
        <v>518</v>
      </c>
      <c r="J163" s="99" t="str">
        <f>VLOOKUP(I163,Presupuesto!$B$11:$C$565,2,0)</f>
        <v>DECIMOCUARTO MES</v>
      </c>
      <c r="K163" s="96" t="str">
        <f t="shared" si="4"/>
        <v>Posgrado</v>
      </c>
      <c r="L163" s="96" t="s">
        <v>394</v>
      </c>
    </row>
    <row r="164" spans="3:12" ht="15.75" thickBot="1" x14ac:dyDescent="0.3">
      <c r="C164" s="135" t="s">
        <v>490</v>
      </c>
      <c r="D164" s="197"/>
      <c r="E164" s="150">
        <v>12</v>
      </c>
      <c r="F164" s="276">
        <f>HLOOKUP($C164,$BZ$2:$CM$3,2,0)</f>
        <v>15004.09</v>
      </c>
      <c r="G164" s="111">
        <f>D164*E164*F164</f>
        <v>0</v>
      </c>
      <c r="H164" s="164"/>
      <c r="I164" s="112" t="s">
        <v>495</v>
      </c>
      <c r="J164" s="112" t="str">
        <f>VLOOKUP(I164,Presupuesto!$B$11:$C$565,2,0)</f>
        <v>SUELDOS Y SALARIOS PERMANENTES</v>
      </c>
      <c r="K164" s="96" t="str">
        <f t="shared" si="4"/>
        <v>Posgrado</v>
      </c>
      <c r="L164" s="96" t="s">
        <v>394</v>
      </c>
    </row>
    <row r="165" spans="3:12" x14ac:dyDescent="0.25">
      <c r="C165" s="169" t="s">
        <v>58</v>
      </c>
      <c r="D165" s="161"/>
      <c r="E165" s="152">
        <v>0</v>
      </c>
      <c r="F165" s="98">
        <f>IF(E164=0,"",(G164/E164)/12*E164)</f>
        <v>0</v>
      </c>
      <c r="G165" s="95">
        <f>F165</f>
        <v>0</v>
      </c>
      <c r="H165" s="162"/>
      <c r="I165" s="114" t="s">
        <v>515</v>
      </c>
      <c r="J165" s="114" t="str">
        <f>VLOOKUP(I165,Presupuesto!$B$11:$C$565,2,0)</f>
        <v>AGUINALDO Y DECIMO CUARTO MES</v>
      </c>
      <c r="K165" s="96" t="str">
        <f t="shared" si="4"/>
        <v>Posgrado</v>
      </c>
      <c r="L165" s="96" t="s">
        <v>394</v>
      </c>
    </row>
    <row r="166" spans="3:12" ht="15.75" thickBot="1" x14ac:dyDescent="0.3">
      <c r="C166" s="170" t="s">
        <v>59</v>
      </c>
      <c r="D166" s="161"/>
      <c r="E166" s="152">
        <v>0</v>
      </c>
      <c r="F166" s="115">
        <f>IF(E164&lt;6,"",((E164-6)/12)*(G164/E164))</f>
        <v>0</v>
      </c>
      <c r="G166" s="95">
        <f>F166</f>
        <v>0</v>
      </c>
      <c r="H166" s="162"/>
      <c r="I166" s="99" t="s">
        <v>518</v>
      </c>
      <c r="J166" s="99" t="str">
        <f>VLOOKUP(I166,Presupuesto!$B$11:$C$565,2,0)</f>
        <v>DECIMOCUARTO MES</v>
      </c>
      <c r="K166" s="96" t="str">
        <f t="shared" si="4"/>
        <v>Posgrado</v>
      </c>
      <c r="L166" s="96" t="s">
        <v>394</v>
      </c>
    </row>
    <row r="167" spans="3:12" ht="15.75" thickBot="1" x14ac:dyDescent="0.3">
      <c r="C167" s="135" t="s">
        <v>491</v>
      </c>
      <c r="D167" s="197"/>
      <c r="E167" s="150">
        <v>12</v>
      </c>
      <c r="F167" s="276">
        <f>HLOOKUP($C167,$BZ$2:$CM$3,2,0)</f>
        <v>13238.9</v>
      </c>
      <c r="G167" s="111">
        <f>D167*E167*F167</f>
        <v>0</v>
      </c>
      <c r="H167" s="164"/>
      <c r="I167" s="112" t="s">
        <v>495</v>
      </c>
      <c r="J167" s="112" t="str">
        <f>VLOOKUP(I167,Presupuesto!$B$11:$C$565,2,0)</f>
        <v>SUELDOS Y SALARIOS PERMANENTES</v>
      </c>
      <c r="K167" s="96" t="str">
        <f t="shared" si="4"/>
        <v>Posgrado</v>
      </c>
      <c r="L167" s="96" t="s">
        <v>394</v>
      </c>
    </row>
    <row r="168" spans="3:12" x14ac:dyDescent="0.25">
      <c r="C168" s="169" t="s">
        <v>58</v>
      </c>
      <c r="D168" s="161"/>
      <c r="E168" s="152">
        <v>0</v>
      </c>
      <c r="F168" s="98">
        <f>IF(E167=0,"",(G167/E167)/12*E167)</f>
        <v>0</v>
      </c>
      <c r="G168" s="95">
        <f>F168</f>
        <v>0</v>
      </c>
      <c r="H168" s="162"/>
      <c r="I168" s="114" t="s">
        <v>515</v>
      </c>
      <c r="J168" s="114" t="str">
        <f>VLOOKUP(I168,Presupuesto!$B$11:$C$565,2,0)</f>
        <v>AGUINALDO Y DECIMO CUARTO MES</v>
      </c>
      <c r="K168" s="96" t="str">
        <f t="shared" si="4"/>
        <v>Posgrado</v>
      </c>
      <c r="L168" s="96" t="s">
        <v>394</v>
      </c>
    </row>
    <row r="169" spans="3:12" ht="15.75" thickBot="1" x14ac:dyDescent="0.3">
      <c r="C169" s="170" t="s">
        <v>59</v>
      </c>
      <c r="D169" s="161"/>
      <c r="E169" s="152">
        <v>0</v>
      </c>
      <c r="F169" s="115">
        <f>IF(E167&lt;6,"",((E167-6)/12)*(G167/E167))</f>
        <v>0</v>
      </c>
      <c r="G169" s="95">
        <f>F169</f>
        <v>0</v>
      </c>
      <c r="H169" s="162"/>
      <c r="I169" s="99" t="s">
        <v>518</v>
      </c>
      <c r="J169" s="99" t="str">
        <f>VLOOKUP(I169,Presupuesto!$B$11:$C$565,2,0)</f>
        <v>DECIMOCUARTO MES</v>
      </c>
      <c r="K169" s="96" t="str">
        <f t="shared" si="4"/>
        <v>Posgrado</v>
      </c>
      <c r="L169" s="96" t="s">
        <v>394</v>
      </c>
    </row>
    <row r="170" spans="3:12" ht="15.75" thickBot="1" x14ac:dyDescent="0.3">
      <c r="C170" s="135" t="s">
        <v>492</v>
      </c>
      <c r="D170" s="197"/>
      <c r="E170" s="150">
        <v>12</v>
      </c>
      <c r="F170" s="276">
        <f>HLOOKUP($C170,$BZ$2:$CM$3,2,0)</f>
        <v>12356.31</v>
      </c>
      <c r="G170" s="111">
        <f>D170*E170*F170</f>
        <v>0</v>
      </c>
      <c r="H170" s="164"/>
      <c r="I170" s="112" t="s">
        <v>495</v>
      </c>
      <c r="J170" s="112" t="str">
        <f>VLOOKUP(I170,Presupuesto!$B$11:$C$565,2,0)</f>
        <v>SUELDOS Y SALARIOS PERMANENTES</v>
      </c>
      <c r="K170" s="96" t="str">
        <f t="shared" ref="K170:K187" si="5">$K$137</f>
        <v>Posgrado</v>
      </c>
      <c r="L170" s="96" t="s">
        <v>394</v>
      </c>
    </row>
    <row r="171" spans="3:12" x14ac:dyDescent="0.25">
      <c r="C171" s="169" t="s">
        <v>58</v>
      </c>
      <c r="D171" s="161"/>
      <c r="E171" s="152">
        <v>0</v>
      </c>
      <c r="F171" s="98">
        <f>IF(E170=0,"",(G170/E170)/12*E170)</f>
        <v>0</v>
      </c>
      <c r="G171" s="95">
        <f>F171</f>
        <v>0</v>
      </c>
      <c r="H171" s="162"/>
      <c r="I171" s="114" t="s">
        <v>515</v>
      </c>
      <c r="J171" s="114" t="str">
        <f>VLOOKUP(I171,Presupuesto!$B$11:$C$565,2,0)</f>
        <v>AGUINALDO Y DECIMO CUARTO MES</v>
      </c>
      <c r="K171" s="96" t="str">
        <f t="shared" si="5"/>
        <v>Posgrado</v>
      </c>
      <c r="L171" s="96" t="s">
        <v>394</v>
      </c>
    </row>
    <row r="172" spans="3:12" ht="15.75" thickBot="1" x14ac:dyDescent="0.3">
      <c r="C172" s="170" t="s">
        <v>59</v>
      </c>
      <c r="D172" s="161"/>
      <c r="E172" s="152">
        <v>0</v>
      </c>
      <c r="F172" s="115">
        <f>IF(E170&lt;6,"",((E170-6)/12)*(G170/E170))</f>
        <v>0</v>
      </c>
      <c r="G172" s="95">
        <f>F172</f>
        <v>0</v>
      </c>
      <c r="H172" s="162"/>
      <c r="I172" s="99" t="s">
        <v>518</v>
      </c>
      <c r="J172" s="99" t="str">
        <f>VLOOKUP(I172,Presupuesto!$B$11:$C$565,2,0)</f>
        <v>DECIMOCUARTO MES</v>
      </c>
      <c r="K172" s="96" t="str">
        <f t="shared" si="5"/>
        <v>Posgrado</v>
      </c>
      <c r="L172" s="96" t="s">
        <v>394</v>
      </c>
    </row>
    <row r="173" spans="3:12" ht="15.75" thickBot="1" x14ac:dyDescent="0.3">
      <c r="C173" s="135" t="s">
        <v>493</v>
      </c>
      <c r="D173" s="197"/>
      <c r="E173" s="150">
        <v>12</v>
      </c>
      <c r="F173" s="276">
        <f>HLOOKUP($C173,$BZ$2:$CM$3,2,0)</f>
        <v>463.22</v>
      </c>
      <c r="G173" s="111">
        <f>D173*E173*F173</f>
        <v>0</v>
      </c>
      <c r="H173" s="164"/>
      <c r="I173" s="112" t="s">
        <v>495</v>
      </c>
      <c r="J173" s="112" t="str">
        <f>VLOOKUP(I173,Presupuesto!$B$11:$C$565,2,0)</f>
        <v>SUELDOS Y SALARIOS PERMANENTES</v>
      </c>
      <c r="K173" s="96" t="str">
        <f t="shared" si="5"/>
        <v>Posgrado</v>
      </c>
      <c r="L173" s="96" t="s">
        <v>394</v>
      </c>
    </row>
    <row r="174" spans="3:12" x14ac:dyDescent="0.25">
      <c r="C174" s="169" t="s">
        <v>58</v>
      </c>
      <c r="D174" s="161"/>
      <c r="E174" s="152">
        <v>0</v>
      </c>
      <c r="F174" s="98">
        <f>IF(E173=0,"",(G173/E173)/12*E173)</f>
        <v>0</v>
      </c>
      <c r="G174" s="95">
        <f>F174</f>
        <v>0</v>
      </c>
      <c r="H174" s="162"/>
      <c r="I174" s="114" t="s">
        <v>515</v>
      </c>
      <c r="J174" s="114" t="str">
        <f>VLOOKUP(I174,Presupuesto!$B$11:$C$565,2,0)</f>
        <v>AGUINALDO Y DECIMO CUARTO MES</v>
      </c>
      <c r="K174" s="96" t="str">
        <f t="shared" si="5"/>
        <v>Posgrado</v>
      </c>
      <c r="L174" s="96" t="s">
        <v>394</v>
      </c>
    </row>
    <row r="175" spans="3:12" ht="15.75" thickBot="1" x14ac:dyDescent="0.3">
      <c r="C175" s="170" t="s">
        <v>59</v>
      </c>
      <c r="D175" s="161"/>
      <c r="E175" s="152">
        <v>0</v>
      </c>
      <c r="F175" s="115">
        <f>IF(E173&lt;6,"",((E173-6)/12)*(G173/E173))</f>
        <v>0</v>
      </c>
      <c r="G175" s="95">
        <f>F175</f>
        <v>0</v>
      </c>
      <c r="H175" s="162"/>
      <c r="I175" s="99" t="s">
        <v>518</v>
      </c>
      <c r="J175" s="99" t="str">
        <f>VLOOKUP(I175,Presupuesto!$B$11:$C$565,2,0)</f>
        <v>DECIMOCUARTO MES</v>
      </c>
      <c r="K175" s="96" t="str">
        <f t="shared" si="5"/>
        <v>Posgrado</v>
      </c>
      <c r="L175" s="96" t="s">
        <v>394</v>
      </c>
    </row>
    <row r="176" spans="3:12" ht="15.75" thickBot="1" x14ac:dyDescent="0.3">
      <c r="C176" s="135" t="s">
        <v>494</v>
      </c>
      <c r="D176" s="197"/>
      <c r="E176" s="150">
        <v>12</v>
      </c>
      <c r="F176" s="276">
        <f>HLOOKUP($C176,$BZ$2:$CM$3,2,0)</f>
        <v>2007.3</v>
      </c>
      <c r="G176" s="111">
        <f>D176*E176*F176</f>
        <v>0</v>
      </c>
      <c r="H176" s="164"/>
      <c r="I176" s="112" t="s">
        <v>495</v>
      </c>
      <c r="J176" s="112" t="str">
        <f>VLOOKUP(I176,Presupuesto!$B$11:$C$565,2,0)</f>
        <v>SUELDOS Y SALARIOS PERMANENTES</v>
      </c>
      <c r="K176" s="96" t="str">
        <f t="shared" si="5"/>
        <v>Posgrado</v>
      </c>
      <c r="L176" s="96" t="s">
        <v>394</v>
      </c>
    </row>
    <row r="177" spans="3:12" x14ac:dyDescent="0.25">
      <c r="C177" s="169" t="s">
        <v>58</v>
      </c>
      <c r="D177" s="161"/>
      <c r="E177" s="152">
        <v>0</v>
      </c>
      <c r="F177" s="98">
        <f>IF(E176=0,"",(G176/E176)/12*E176)</f>
        <v>0</v>
      </c>
      <c r="G177" s="95">
        <f>F177</f>
        <v>0</v>
      </c>
      <c r="H177" s="162"/>
      <c r="I177" s="114" t="s">
        <v>515</v>
      </c>
      <c r="J177" s="114" t="str">
        <f>VLOOKUP(I177,Presupuesto!$B$11:$C$565,2,0)</f>
        <v>AGUINALDO Y DECIMO CUARTO MES</v>
      </c>
      <c r="K177" s="96" t="str">
        <f t="shared" si="5"/>
        <v>Posgrado</v>
      </c>
      <c r="L177" s="96" t="s">
        <v>394</v>
      </c>
    </row>
    <row r="178" spans="3:12" ht="15.75" thickBot="1" x14ac:dyDescent="0.3">
      <c r="C178" s="170" t="s">
        <v>59</v>
      </c>
      <c r="D178" s="161"/>
      <c r="E178" s="152">
        <v>0</v>
      </c>
      <c r="F178" s="115">
        <f>IF(E176&lt;6,"",((E176-6)/12)*(G176/E176))</f>
        <v>0</v>
      </c>
      <c r="G178" s="95">
        <f>F178</f>
        <v>0</v>
      </c>
      <c r="H178" s="162"/>
      <c r="I178" s="99" t="s">
        <v>518</v>
      </c>
      <c r="J178" s="99" t="str">
        <f>VLOOKUP(I178,Presupuesto!$B$11:$C$565,2,0)</f>
        <v>DECIMOCUARTO MES</v>
      </c>
      <c r="K178" s="96" t="str">
        <f t="shared" si="5"/>
        <v>Posgrado</v>
      </c>
      <c r="L178" s="96" t="s">
        <v>394</v>
      </c>
    </row>
    <row r="179" spans="3:12" ht="15.75" thickBot="1" x14ac:dyDescent="0.3">
      <c r="C179" s="138" t="s">
        <v>83</v>
      </c>
      <c r="D179" s="197"/>
      <c r="E179" s="150">
        <v>12</v>
      </c>
      <c r="F179" s="137">
        <v>30000</v>
      </c>
      <c r="G179" s="111">
        <f>D179*E179*F179</f>
        <v>0</v>
      </c>
      <c r="H179" s="164"/>
      <c r="I179" s="112" t="s">
        <v>563</v>
      </c>
      <c r="J179" s="112" t="str">
        <f>VLOOKUP(I179,Presupuesto!$B$11:$C$565,2,0)</f>
        <v>CONTRATOS ESPECIALES</v>
      </c>
      <c r="K179" s="96" t="str">
        <f t="shared" si="5"/>
        <v>Posgrado</v>
      </c>
      <c r="L179" s="96" t="s">
        <v>394</v>
      </c>
    </row>
    <row r="180" spans="3:12" x14ac:dyDescent="0.25">
      <c r="C180" s="169" t="s">
        <v>58</v>
      </c>
      <c r="D180" s="161"/>
      <c r="E180" s="152">
        <v>0</v>
      </c>
      <c r="F180" s="115">
        <f>IF(E179=0,"",(G179/E179)/12*E179)</f>
        <v>0</v>
      </c>
      <c r="G180" s="95">
        <f>F180</f>
        <v>0</v>
      </c>
      <c r="H180" s="162"/>
      <c r="I180" s="99" t="s">
        <v>563</v>
      </c>
      <c r="J180" s="99" t="str">
        <f>VLOOKUP(I180,Presupuesto!$B$11:$C$565,2,0)</f>
        <v>CONTRATOS ESPECIALES</v>
      </c>
      <c r="K180" s="96" t="str">
        <f t="shared" si="5"/>
        <v>Posgrado</v>
      </c>
      <c r="L180" s="96" t="s">
        <v>393</v>
      </c>
    </row>
    <row r="181" spans="3:12" ht="15.75" thickBot="1" x14ac:dyDescent="0.3">
      <c r="C181" s="170" t="s">
        <v>59</v>
      </c>
      <c r="D181" s="161"/>
      <c r="E181" s="152">
        <v>0</v>
      </c>
      <c r="F181" s="98">
        <f>IF(E179&lt;6,"",((E179-6)/12)*(G179/E179))</f>
        <v>0</v>
      </c>
      <c r="G181" s="95">
        <f>F181</f>
        <v>0</v>
      </c>
      <c r="H181" s="162"/>
      <c r="I181" s="99" t="s">
        <v>563</v>
      </c>
      <c r="J181" s="99" t="str">
        <f>VLOOKUP(I181,Presupuesto!$B$11:$C$565,2,0)</f>
        <v>CONTRATOS ESPECIALES</v>
      </c>
      <c r="K181" s="96" t="str">
        <f t="shared" si="5"/>
        <v>Posgrado</v>
      </c>
      <c r="L181" s="96" t="s">
        <v>398</v>
      </c>
    </row>
    <row r="182" spans="3:12" ht="15.75" thickBot="1" x14ac:dyDescent="0.3">
      <c r="C182" s="138" t="s">
        <v>60</v>
      </c>
      <c r="D182" s="197"/>
      <c r="E182" s="150">
        <v>12</v>
      </c>
      <c r="F182" s="116">
        <v>30000</v>
      </c>
      <c r="G182" s="111">
        <f>D182*E182*F182</f>
        <v>0</v>
      </c>
      <c r="H182" s="164"/>
      <c r="I182" s="112" t="s">
        <v>704</v>
      </c>
      <c r="J182" s="112" t="str">
        <f>VLOOKUP(I182,Presupuesto!$B$11:$C$565,2,0)</f>
        <v>OTROS SERVICIOS TECNICOS Y PROFESIONALES</v>
      </c>
      <c r="K182" s="96" t="str">
        <f t="shared" si="5"/>
        <v>Posgrado</v>
      </c>
      <c r="L182" s="96" t="s">
        <v>393</v>
      </c>
    </row>
    <row r="183" spans="3:12" x14ac:dyDescent="0.25">
      <c r="C183" s="169" t="s">
        <v>58</v>
      </c>
      <c r="D183" s="161"/>
      <c r="E183" s="152">
        <v>0</v>
      </c>
      <c r="F183" s="98">
        <v>0</v>
      </c>
      <c r="G183" s="95">
        <f>F183</f>
        <v>0</v>
      </c>
      <c r="H183" s="162"/>
      <c r="I183" s="99" t="s">
        <v>704</v>
      </c>
      <c r="J183" s="99" t="str">
        <f>VLOOKUP(I183,Presupuesto!$B$11:$C$565,2,0)</f>
        <v>OTROS SERVICIOS TECNICOS Y PROFESIONALES</v>
      </c>
      <c r="K183" s="96" t="str">
        <f t="shared" si="5"/>
        <v>Posgrado</v>
      </c>
      <c r="L183" s="96" t="s">
        <v>393</v>
      </c>
    </row>
    <row r="184" spans="3:12" ht="15.75" thickBot="1" x14ac:dyDescent="0.3">
      <c r="C184" s="170" t="s">
        <v>59</v>
      </c>
      <c r="D184" s="161"/>
      <c r="E184" s="152">
        <v>0</v>
      </c>
      <c r="F184" s="98">
        <v>0</v>
      </c>
      <c r="G184" s="95">
        <f>F184</f>
        <v>0</v>
      </c>
      <c r="H184" s="162"/>
      <c r="I184" s="99" t="s">
        <v>704</v>
      </c>
      <c r="J184" s="99" t="str">
        <f>VLOOKUP(I184,Presupuesto!$B$11:$C$565,2,0)</f>
        <v>OTROS SERVICIOS TECNICOS Y PROFESIONALES</v>
      </c>
      <c r="K184" s="96" t="str">
        <f t="shared" si="5"/>
        <v>Posgrado</v>
      </c>
      <c r="L184" s="96" t="s">
        <v>393</v>
      </c>
    </row>
    <row r="185" spans="3:12" ht="15.75" thickBot="1" x14ac:dyDescent="0.3">
      <c r="C185" s="138" t="s">
        <v>61</v>
      </c>
      <c r="D185" s="197"/>
      <c r="E185" s="150">
        <v>12</v>
      </c>
      <c r="F185" s="116">
        <v>30000</v>
      </c>
      <c r="G185" s="111">
        <f>D185*E185*F185</f>
        <v>0</v>
      </c>
      <c r="H185" s="164"/>
      <c r="I185" s="112" t="s">
        <v>495</v>
      </c>
      <c r="J185" s="112" t="str">
        <f>VLOOKUP(I185,Presupuesto!$B$11:$C$565,2,0)</f>
        <v>SUELDOS Y SALARIOS PERMANENTES</v>
      </c>
      <c r="K185" s="96" t="str">
        <f t="shared" si="5"/>
        <v>Posgrado</v>
      </c>
      <c r="L185" s="96" t="s">
        <v>393</v>
      </c>
    </row>
    <row r="186" spans="3:12" x14ac:dyDescent="0.25">
      <c r="C186" s="169" t="s">
        <v>58</v>
      </c>
      <c r="D186" s="167"/>
      <c r="E186" s="129">
        <v>0</v>
      </c>
      <c r="F186" s="117">
        <f>IF(E185=0,"",(G185/E185)/12*E185)</f>
        <v>0</v>
      </c>
      <c r="G186" s="118">
        <f>F186</f>
        <v>0</v>
      </c>
      <c r="H186" s="162"/>
      <c r="I186" s="99" t="s">
        <v>515</v>
      </c>
      <c r="J186" s="99" t="str">
        <f>VLOOKUP(I186,Presupuesto!$B$11:$C$565,2,0)</f>
        <v>AGUINALDO Y DECIMO CUARTO MES</v>
      </c>
      <c r="K186" s="96" t="str">
        <f t="shared" si="5"/>
        <v>Posgrado</v>
      </c>
      <c r="L186" s="96" t="s">
        <v>393</v>
      </c>
    </row>
    <row r="187" spans="3:12" ht="15.75" thickBot="1" x14ac:dyDescent="0.3">
      <c r="C187" s="171" t="s">
        <v>59</v>
      </c>
      <c r="D187" s="160"/>
      <c r="E187" s="130">
        <v>0</v>
      </c>
      <c r="F187" s="103">
        <f>IF(E185&lt;6,"",((E185-6)/12)*(G185/E185))</f>
        <v>0</v>
      </c>
      <c r="G187" s="103">
        <f>F187</f>
        <v>0</v>
      </c>
      <c r="H187" s="160"/>
      <c r="I187" s="104" t="s">
        <v>518</v>
      </c>
      <c r="J187" s="122" t="str">
        <f>VLOOKUP(I187,Presupuesto!$B$11:$C$565,2,0)</f>
        <v>DECIMOCUARTO MES</v>
      </c>
      <c r="K187" s="104" t="str">
        <f t="shared" si="5"/>
        <v>Posgrado</v>
      </c>
      <c r="L187" s="122" t="s">
        <v>393</v>
      </c>
    </row>
    <row r="189" spans="3:12" ht="15.75" thickBot="1" x14ac:dyDescent="0.3">
      <c r="K189" s="151"/>
    </row>
    <row r="190" spans="3:12" ht="15.75" thickBot="1" x14ac:dyDescent="0.3">
      <c r="C190" s="69" t="s">
        <v>43</v>
      </c>
      <c r="D190" s="30">
        <f>SUM(G197:G247)</f>
        <v>0</v>
      </c>
      <c r="E190" s="91"/>
      <c r="F190" s="91"/>
      <c r="G190" s="91"/>
      <c r="H190" s="75"/>
      <c r="I190" s="75"/>
      <c r="J190" s="75"/>
      <c r="K190" s="151"/>
    </row>
    <row r="191" spans="3:12" x14ac:dyDescent="0.25">
      <c r="D191" s="31"/>
      <c r="E191" s="91"/>
      <c r="F191" s="91"/>
      <c r="G191" s="91"/>
      <c r="H191" s="75"/>
      <c r="I191" s="75"/>
      <c r="J191" s="75"/>
      <c r="K191" s="151"/>
    </row>
    <row r="192" spans="3:12" x14ac:dyDescent="0.25">
      <c r="D192" s="31"/>
      <c r="E192" s="91"/>
      <c r="F192" s="91"/>
      <c r="G192" s="91"/>
      <c r="H192" s="75"/>
      <c r="I192" s="75"/>
      <c r="J192" s="75"/>
      <c r="K192" s="151"/>
    </row>
    <row r="193" spans="3:12" ht="15.75" x14ac:dyDescent="0.25">
      <c r="C193" s="200" t="s">
        <v>391</v>
      </c>
      <c r="D193" s="322"/>
      <c r="E193" s="91"/>
      <c r="F193" s="91"/>
      <c r="G193" s="91"/>
      <c r="H193" s="75"/>
      <c r="I193" s="75"/>
      <c r="J193" s="75"/>
      <c r="K193" s="151"/>
    </row>
    <row r="194" spans="3:12" ht="18.75" x14ac:dyDescent="0.25">
      <c r="C194" s="205"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TIC_vacía'!$F:$G,2,FALSE),IFERROR(VLOOKUP(D193,'16. Desa. del Sistema Educ.Sup.'!$F:$G,2,FALSE),IFERROR(VLOOKUP(D193,'8. Cultura de Inno. Insti...'!$F:$G,2,FALSE),VLOOKUP(D193,'7. Lo Esencial de la Reforma U.'!$F:$G,2,0)))))))))))))))))</f>
        <v>#N/A</v>
      </c>
      <c r="D194" s="31"/>
      <c r="E194" s="91"/>
      <c r="F194" s="91"/>
      <c r="G194" s="91"/>
      <c r="H194" s="75"/>
      <c r="I194" s="75"/>
      <c r="J194" s="75"/>
      <c r="K194" s="151"/>
    </row>
    <row r="195" spans="3:12" ht="15.75" thickBot="1" x14ac:dyDescent="0.3">
      <c r="C195" s="175"/>
      <c r="D195" s="31"/>
      <c r="E195" s="91"/>
      <c r="F195" s="91"/>
      <c r="G195" s="91"/>
      <c r="H195" s="75"/>
      <c r="I195" s="75"/>
      <c r="J195" s="75"/>
      <c r="K195" s="151"/>
    </row>
    <row r="196" spans="3:12" ht="30.75" thickBot="1" x14ac:dyDescent="0.3">
      <c r="C196" s="132" t="s">
        <v>44</v>
      </c>
      <c r="D196" s="136" t="s">
        <v>55</v>
      </c>
      <c r="E196" s="168" t="s">
        <v>56</v>
      </c>
      <c r="F196" s="136" t="s">
        <v>57</v>
      </c>
      <c r="G196" s="133" t="s">
        <v>27</v>
      </c>
      <c r="H196" s="131" t="s">
        <v>130</v>
      </c>
      <c r="I196" s="134" t="s">
        <v>46</v>
      </c>
      <c r="J196" s="134" t="s">
        <v>131</v>
      </c>
      <c r="K196" s="134" t="s">
        <v>409</v>
      </c>
      <c r="L196" s="134" t="s">
        <v>410</v>
      </c>
    </row>
    <row r="197" spans="3:12" ht="15.75" thickBot="1" x14ac:dyDescent="0.3">
      <c r="C197" s="135" t="s">
        <v>481</v>
      </c>
      <c r="D197" s="197"/>
      <c r="E197" s="150">
        <v>12</v>
      </c>
      <c r="F197" s="276">
        <f>HLOOKUP($C197,$BZ$2:$CM$3,2,0)</f>
        <v>43674.39</v>
      </c>
      <c r="G197" s="111">
        <f>D197*E197*F197</f>
        <v>0</v>
      </c>
      <c r="H197" s="164"/>
      <c r="I197" s="112" t="s">
        <v>495</v>
      </c>
      <c r="J197" s="112" t="str">
        <f>VLOOKUP(I197,Presupuesto!$B$11:$C$565,2,0)</f>
        <v>SUELDOS Y SALARIOS PERMANENTES</v>
      </c>
      <c r="K197" s="213" t="s">
        <v>1446</v>
      </c>
      <c r="L197" s="96" t="s">
        <v>393</v>
      </c>
    </row>
    <row r="198" spans="3:12" x14ac:dyDescent="0.25">
      <c r="C198" s="169" t="s">
        <v>58</v>
      </c>
      <c r="D198" s="161"/>
      <c r="E198" s="152">
        <v>0</v>
      </c>
      <c r="F198" s="98">
        <f>IF(E197=0,"",(G197/E197)/12*E197)</f>
        <v>0</v>
      </c>
      <c r="G198" s="95">
        <f>F198</f>
        <v>0</v>
      </c>
      <c r="H198" s="162"/>
      <c r="I198" s="114" t="s">
        <v>515</v>
      </c>
      <c r="J198" s="114" t="str">
        <f>VLOOKUP(I198,Presupuesto!$B$11:$C$565,2,0)</f>
        <v>AGUINALDO Y DECIMO CUARTO MES</v>
      </c>
      <c r="K198" s="96" t="str">
        <f t="shared" ref="K198:K229" si="6">$K$197</f>
        <v>Posgrado</v>
      </c>
      <c r="L198" s="96" t="s">
        <v>411</v>
      </c>
    </row>
    <row r="199" spans="3:12" ht="15.75" thickBot="1" x14ac:dyDescent="0.3">
      <c r="C199" s="170" t="s">
        <v>59</v>
      </c>
      <c r="D199" s="161"/>
      <c r="E199" s="152">
        <v>0</v>
      </c>
      <c r="F199" s="115">
        <f>IF(E197&lt;6,"",((E197-6)/12)*(G197/E197))</f>
        <v>0</v>
      </c>
      <c r="G199" s="95">
        <f>F199</f>
        <v>0</v>
      </c>
      <c r="H199" s="162"/>
      <c r="I199" s="99" t="s">
        <v>518</v>
      </c>
      <c r="J199" s="99" t="str">
        <f>VLOOKUP(I199,Presupuesto!$B$11:$C$565,2,0)</f>
        <v>DECIMOCUARTO MES</v>
      </c>
      <c r="K199" s="96" t="str">
        <f t="shared" si="6"/>
        <v>Posgrado</v>
      </c>
      <c r="L199" s="96" t="s">
        <v>394</v>
      </c>
    </row>
    <row r="200" spans="3:12" ht="15.75" thickBot="1" x14ac:dyDescent="0.3">
      <c r="C200" s="135" t="s">
        <v>482</v>
      </c>
      <c r="D200" s="197"/>
      <c r="E200" s="150">
        <v>12</v>
      </c>
      <c r="F200" s="276">
        <f>HLOOKUP($C200,$BZ$2:$CM$3,2,0)</f>
        <v>39703.99</v>
      </c>
      <c r="G200" s="111">
        <f>D200*E200*F200</f>
        <v>0</v>
      </c>
      <c r="H200" s="164"/>
      <c r="I200" s="112" t="s">
        <v>495</v>
      </c>
      <c r="J200" s="112" t="str">
        <f>VLOOKUP(I200,Presupuesto!$B$11:$C$565,2,0)</f>
        <v>SUELDOS Y SALARIOS PERMANENTES</v>
      </c>
      <c r="K200" s="96" t="str">
        <f t="shared" si="6"/>
        <v>Posgrado</v>
      </c>
      <c r="L200" s="96" t="s">
        <v>394</v>
      </c>
    </row>
    <row r="201" spans="3:12" x14ac:dyDescent="0.25">
      <c r="C201" s="169" t="s">
        <v>58</v>
      </c>
      <c r="D201" s="161"/>
      <c r="E201" s="152">
        <v>0</v>
      </c>
      <c r="F201" s="98">
        <f>IF(E200=0,"",(G200/E200)/12*E200)</f>
        <v>0</v>
      </c>
      <c r="G201" s="95">
        <f>F201</f>
        <v>0</v>
      </c>
      <c r="H201" s="162"/>
      <c r="I201" s="114" t="s">
        <v>515</v>
      </c>
      <c r="J201" s="114" t="str">
        <f>VLOOKUP(I201,Presupuesto!$B$11:$C$565,2,0)</f>
        <v>AGUINALDO Y DECIMO CUARTO MES</v>
      </c>
      <c r="K201" s="96" t="str">
        <f t="shared" si="6"/>
        <v>Posgrado</v>
      </c>
      <c r="L201" s="96" t="s">
        <v>394</v>
      </c>
    </row>
    <row r="202" spans="3:12" ht="15.75" thickBot="1" x14ac:dyDescent="0.3">
      <c r="C202" s="170" t="s">
        <v>59</v>
      </c>
      <c r="D202" s="161"/>
      <c r="E202" s="152">
        <v>0</v>
      </c>
      <c r="F202" s="115">
        <f>IF(E200&lt;6,"",((E200-6)/12)*(G200/E200))</f>
        <v>0</v>
      </c>
      <c r="G202" s="95">
        <f>F202</f>
        <v>0</v>
      </c>
      <c r="H202" s="162"/>
      <c r="I202" s="99" t="s">
        <v>518</v>
      </c>
      <c r="J202" s="99" t="str">
        <f>VLOOKUP(I202,Presupuesto!$B$11:$C$565,2,0)</f>
        <v>DECIMOCUARTO MES</v>
      </c>
      <c r="K202" s="96" t="str">
        <f t="shared" si="6"/>
        <v>Posgrado</v>
      </c>
      <c r="L202" s="96" t="s">
        <v>394</v>
      </c>
    </row>
    <row r="203" spans="3:12" ht="15.75" thickBot="1" x14ac:dyDescent="0.3">
      <c r="C203" s="135" t="s">
        <v>483</v>
      </c>
      <c r="D203" s="197"/>
      <c r="E203" s="150">
        <v>12</v>
      </c>
      <c r="F203" s="276">
        <f>HLOOKUP($C203,$BZ$2:$CM$3,2,0)</f>
        <v>35733.589999999997</v>
      </c>
      <c r="G203" s="111">
        <f>D203*E203*F203</f>
        <v>0</v>
      </c>
      <c r="H203" s="164"/>
      <c r="I203" s="112" t="s">
        <v>495</v>
      </c>
      <c r="J203" s="112" t="str">
        <f>VLOOKUP(I203,Presupuesto!$B$11:$C$565,2,0)</f>
        <v>SUELDOS Y SALARIOS PERMANENTES</v>
      </c>
      <c r="K203" s="96" t="str">
        <f t="shared" si="6"/>
        <v>Posgrado</v>
      </c>
      <c r="L203" s="96" t="s">
        <v>394</v>
      </c>
    </row>
    <row r="204" spans="3:12" x14ac:dyDescent="0.25">
      <c r="C204" s="169" t="s">
        <v>58</v>
      </c>
      <c r="D204" s="161"/>
      <c r="E204" s="152">
        <v>0</v>
      </c>
      <c r="F204" s="98">
        <f>IF(E203=0,"",(G203/E203)/12*E203)</f>
        <v>0</v>
      </c>
      <c r="G204" s="95">
        <f>F204</f>
        <v>0</v>
      </c>
      <c r="H204" s="162"/>
      <c r="I204" s="114" t="s">
        <v>515</v>
      </c>
      <c r="J204" s="114" t="str">
        <f>VLOOKUP(I204,Presupuesto!$B$11:$C$565,2,0)</f>
        <v>AGUINALDO Y DECIMO CUARTO MES</v>
      </c>
      <c r="K204" s="96" t="str">
        <f t="shared" si="6"/>
        <v>Posgrado</v>
      </c>
      <c r="L204" s="96" t="s">
        <v>394</v>
      </c>
    </row>
    <row r="205" spans="3:12" ht="15.75" thickBot="1" x14ac:dyDescent="0.3">
      <c r="C205" s="170" t="s">
        <v>59</v>
      </c>
      <c r="D205" s="161"/>
      <c r="E205" s="152">
        <v>0</v>
      </c>
      <c r="F205" s="115">
        <f>IF(E203&lt;6,"",((E203-6)/12)*(G203/E203))</f>
        <v>0</v>
      </c>
      <c r="G205" s="95">
        <f>F205</f>
        <v>0</v>
      </c>
      <c r="H205" s="162"/>
      <c r="I205" s="99" t="s">
        <v>518</v>
      </c>
      <c r="J205" s="99" t="str">
        <f>VLOOKUP(I205,Presupuesto!$B$11:$C$565,2,0)</f>
        <v>DECIMOCUARTO MES</v>
      </c>
      <c r="K205" s="96" t="str">
        <f t="shared" si="6"/>
        <v>Posgrado</v>
      </c>
      <c r="L205" s="96" t="s">
        <v>394</v>
      </c>
    </row>
    <row r="206" spans="3:12" ht="15.75" thickBot="1" x14ac:dyDescent="0.3">
      <c r="C206" s="135" t="s">
        <v>484</v>
      </c>
      <c r="D206" s="197"/>
      <c r="E206" s="150">
        <v>12</v>
      </c>
      <c r="F206" s="276">
        <f>HLOOKUP($C206,$BZ$2:$CM$3,2,0)</f>
        <v>31763.19</v>
      </c>
      <c r="G206" s="111">
        <f>D206*E206*F206</f>
        <v>0</v>
      </c>
      <c r="H206" s="164"/>
      <c r="I206" s="112" t="s">
        <v>495</v>
      </c>
      <c r="J206" s="112" t="str">
        <f>VLOOKUP(I206,Presupuesto!$B$11:$C$565,2,0)</f>
        <v>SUELDOS Y SALARIOS PERMANENTES</v>
      </c>
      <c r="K206" s="96" t="str">
        <f t="shared" si="6"/>
        <v>Posgrado</v>
      </c>
      <c r="L206" s="96" t="s">
        <v>394</v>
      </c>
    </row>
    <row r="207" spans="3:12" x14ac:dyDescent="0.25">
      <c r="C207" s="169" t="s">
        <v>58</v>
      </c>
      <c r="D207" s="161"/>
      <c r="E207" s="152">
        <v>0</v>
      </c>
      <c r="F207" s="98">
        <f>IF(E206=0,"",(G206/E206)/12*E206)</f>
        <v>0</v>
      </c>
      <c r="G207" s="95">
        <f>F207</f>
        <v>0</v>
      </c>
      <c r="H207" s="162"/>
      <c r="I207" s="114" t="s">
        <v>515</v>
      </c>
      <c r="J207" s="114" t="str">
        <f>VLOOKUP(I207,Presupuesto!$B$11:$C$565,2,0)</f>
        <v>AGUINALDO Y DECIMO CUARTO MES</v>
      </c>
      <c r="K207" s="96" t="str">
        <f t="shared" si="6"/>
        <v>Posgrado</v>
      </c>
      <c r="L207" s="96" t="s">
        <v>394</v>
      </c>
    </row>
    <row r="208" spans="3:12" ht="15.75" thickBot="1" x14ac:dyDescent="0.3">
      <c r="C208" s="170" t="s">
        <v>59</v>
      </c>
      <c r="D208" s="161"/>
      <c r="E208" s="152">
        <v>0</v>
      </c>
      <c r="F208" s="115">
        <f>IF(E206&lt;6,"",((E206-6)/12)*(G206/E206))</f>
        <v>0</v>
      </c>
      <c r="G208" s="95">
        <f>F208</f>
        <v>0</v>
      </c>
      <c r="H208" s="162"/>
      <c r="I208" s="99" t="s">
        <v>518</v>
      </c>
      <c r="J208" s="99" t="str">
        <f>VLOOKUP(I208,Presupuesto!$B$11:$C$565,2,0)</f>
        <v>DECIMOCUARTO MES</v>
      </c>
      <c r="K208" s="96" t="str">
        <f t="shared" si="6"/>
        <v>Posgrado</v>
      </c>
      <c r="L208" s="96" t="s">
        <v>394</v>
      </c>
    </row>
    <row r="209" spans="3:12" ht="15.75" thickBot="1" x14ac:dyDescent="0.3">
      <c r="C209" s="135" t="s">
        <v>485</v>
      </c>
      <c r="D209" s="197"/>
      <c r="E209" s="150">
        <v>12</v>
      </c>
      <c r="F209" s="276">
        <f>HLOOKUP($C209,$BZ$2:$CM$3,2,0)</f>
        <v>29777.99</v>
      </c>
      <c r="G209" s="111">
        <f>D209*E209*F209</f>
        <v>0</v>
      </c>
      <c r="H209" s="164"/>
      <c r="I209" s="112" t="s">
        <v>495</v>
      </c>
      <c r="J209" s="112" t="str">
        <f>VLOOKUP(I209,Presupuesto!$B$11:$C$565,2,0)</f>
        <v>SUELDOS Y SALARIOS PERMANENTES</v>
      </c>
      <c r="K209" s="96" t="str">
        <f t="shared" si="6"/>
        <v>Posgrado</v>
      </c>
      <c r="L209" s="96" t="s">
        <v>394</v>
      </c>
    </row>
    <row r="210" spans="3:12" x14ac:dyDescent="0.25">
      <c r="C210" s="169" t="s">
        <v>58</v>
      </c>
      <c r="D210" s="161"/>
      <c r="E210" s="152">
        <v>0</v>
      </c>
      <c r="F210" s="98">
        <f>IF(E209=0,"",(G209/E209)/12*E209)</f>
        <v>0</v>
      </c>
      <c r="G210" s="95">
        <f>F210</f>
        <v>0</v>
      </c>
      <c r="H210" s="162"/>
      <c r="I210" s="114" t="s">
        <v>515</v>
      </c>
      <c r="J210" s="114" t="str">
        <f>VLOOKUP(I210,Presupuesto!$B$11:$C$565,2,0)</f>
        <v>AGUINALDO Y DECIMO CUARTO MES</v>
      </c>
      <c r="K210" s="96" t="str">
        <f t="shared" si="6"/>
        <v>Posgrado</v>
      </c>
      <c r="L210" s="96" t="s">
        <v>394</v>
      </c>
    </row>
    <row r="211" spans="3:12" ht="15.75" thickBot="1" x14ac:dyDescent="0.3">
      <c r="C211" s="170" t="s">
        <v>59</v>
      </c>
      <c r="D211" s="161"/>
      <c r="E211" s="152">
        <v>0</v>
      </c>
      <c r="F211" s="115">
        <f>IF(E209&lt;6,"",((E209-6)/12)*(G209/E209))</f>
        <v>0</v>
      </c>
      <c r="G211" s="95">
        <f>F211</f>
        <v>0</v>
      </c>
      <c r="H211" s="162"/>
      <c r="I211" s="99" t="s">
        <v>518</v>
      </c>
      <c r="J211" s="99" t="str">
        <f>VLOOKUP(I211,Presupuesto!$B$11:$C$565,2,0)</f>
        <v>DECIMOCUARTO MES</v>
      </c>
      <c r="K211" s="96" t="str">
        <f t="shared" si="6"/>
        <v>Posgrado</v>
      </c>
      <c r="L211" s="96" t="s">
        <v>394</v>
      </c>
    </row>
    <row r="212" spans="3:12" ht="15.75" thickBot="1" x14ac:dyDescent="0.3">
      <c r="C212" s="135" t="s">
        <v>486</v>
      </c>
      <c r="D212" s="197"/>
      <c r="E212" s="150">
        <v>12</v>
      </c>
      <c r="F212" s="276">
        <f>HLOOKUP($C212,$BZ$2:$CM$3,2,0)</f>
        <v>27792.79</v>
      </c>
      <c r="G212" s="111">
        <f>D212*E212*F212</f>
        <v>0</v>
      </c>
      <c r="H212" s="164"/>
      <c r="I212" s="112" t="s">
        <v>495</v>
      </c>
      <c r="J212" s="112" t="str">
        <f>VLOOKUP(I212,Presupuesto!$B$11:$C$565,2,0)</f>
        <v>SUELDOS Y SALARIOS PERMANENTES</v>
      </c>
      <c r="K212" s="96" t="str">
        <f t="shared" si="6"/>
        <v>Posgrado</v>
      </c>
      <c r="L212" s="96" t="s">
        <v>394</v>
      </c>
    </row>
    <row r="213" spans="3:12" x14ac:dyDescent="0.25">
      <c r="C213" s="169" t="s">
        <v>58</v>
      </c>
      <c r="D213" s="161"/>
      <c r="E213" s="152">
        <v>0</v>
      </c>
      <c r="F213" s="98">
        <f>IF(E212=0,"",(G212/E212)/12*E212)</f>
        <v>0</v>
      </c>
      <c r="G213" s="95">
        <f>F213</f>
        <v>0</v>
      </c>
      <c r="H213" s="162"/>
      <c r="I213" s="114" t="s">
        <v>515</v>
      </c>
      <c r="J213" s="114" t="str">
        <f>VLOOKUP(I213,Presupuesto!$B$11:$C$565,2,0)</f>
        <v>AGUINALDO Y DECIMO CUARTO MES</v>
      </c>
      <c r="K213" s="96" t="str">
        <f t="shared" si="6"/>
        <v>Posgrado</v>
      </c>
      <c r="L213" s="96" t="s">
        <v>394</v>
      </c>
    </row>
    <row r="214" spans="3:12" ht="15.75" thickBot="1" x14ac:dyDescent="0.3">
      <c r="C214" s="170" t="s">
        <v>59</v>
      </c>
      <c r="D214" s="161"/>
      <c r="E214" s="152">
        <v>0</v>
      </c>
      <c r="F214" s="115">
        <f>IF(E212&lt;6,"",((E212-6)/12)*(G212/E212))</f>
        <v>0</v>
      </c>
      <c r="G214" s="95">
        <f>F214</f>
        <v>0</v>
      </c>
      <c r="H214" s="162"/>
      <c r="I214" s="99" t="s">
        <v>518</v>
      </c>
      <c r="J214" s="99" t="str">
        <f>VLOOKUP(I214,Presupuesto!$B$11:$C$565,2,0)</f>
        <v>DECIMOCUARTO MES</v>
      </c>
      <c r="K214" s="96" t="str">
        <f t="shared" si="6"/>
        <v>Posgrado</v>
      </c>
      <c r="L214" s="96" t="s">
        <v>394</v>
      </c>
    </row>
    <row r="215" spans="3:12" ht="15.75" thickBot="1" x14ac:dyDescent="0.3">
      <c r="C215" s="135" t="s">
        <v>487</v>
      </c>
      <c r="D215" s="197"/>
      <c r="E215" s="150">
        <v>12</v>
      </c>
      <c r="F215" s="276">
        <f>HLOOKUP($C215,$BZ$2:$CM$3,2,0)</f>
        <v>18859.39</v>
      </c>
      <c r="G215" s="111">
        <f>D215*E215*F215</f>
        <v>0</v>
      </c>
      <c r="H215" s="164"/>
      <c r="I215" s="112" t="s">
        <v>495</v>
      </c>
      <c r="J215" s="112" t="str">
        <f>VLOOKUP(I215,Presupuesto!$B$11:$C$565,2,0)</f>
        <v>SUELDOS Y SALARIOS PERMANENTES</v>
      </c>
      <c r="K215" s="96" t="str">
        <f t="shared" si="6"/>
        <v>Posgrado</v>
      </c>
      <c r="L215" s="96" t="s">
        <v>394</v>
      </c>
    </row>
    <row r="216" spans="3:12" x14ac:dyDescent="0.25">
      <c r="C216" s="169" t="s">
        <v>58</v>
      </c>
      <c r="D216" s="161"/>
      <c r="E216" s="152">
        <v>0</v>
      </c>
      <c r="F216" s="98">
        <f>IF(E215=0,"",(G215/E215)/12*E215)</f>
        <v>0</v>
      </c>
      <c r="G216" s="95">
        <f>F216</f>
        <v>0</v>
      </c>
      <c r="H216" s="162"/>
      <c r="I216" s="114" t="s">
        <v>515</v>
      </c>
      <c r="J216" s="114" t="str">
        <f>VLOOKUP(I216,Presupuesto!$B$11:$C$565,2,0)</f>
        <v>AGUINALDO Y DECIMO CUARTO MES</v>
      </c>
      <c r="K216" s="96" t="str">
        <f t="shared" si="6"/>
        <v>Posgrado</v>
      </c>
      <c r="L216" s="96" t="s">
        <v>394</v>
      </c>
    </row>
    <row r="217" spans="3:12" ht="15.75" thickBot="1" x14ac:dyDescent="0.3">
      <c r="C217" s="170" t="s">
        <v>59</v>
      </c>
      <c r="D217" s="161"/>
      <c r="E217" s="152">
        <v>0</v>
      </c>
      <c r="F217" s="115">
        <f>IF(E215&lt;6,"",((E215-6)/12)*(G215/E215))</f>
        <v>0</v>
      </c>
      <c r="G217" s="95">
        <f>F217</f>
        <v>0</v>
      </c>
      <c r="H217" s="162"/>
      <c r="I217" s="99" t="s">
        <v>518</v>
      </c>
      <c r="J217" s="99" t="str">
        <f>VLOOKUP(I217,Presupuesto!$B$11:$C$565,2,0)</f>
        <v>DECIMOCUARTO MES</v>
      </c>
      <c r="K217" s="96" t="str">
        <f t="shared" si="6"/>
        <v>Posgrado</v>
      </c>
      <c r="L217" s="96" t="s">
        <v>394</v>
      </c>
    </row>
    <row r="218" spans="3:12" ht="15.75" thickBot="1" x14ac:dyDescent="0.3">
      <c r="C218" s="135" t="s">
        <v>488</v>
      </c>
      <c r="D218" s="197"/>
      <c r="E218" s="150">
        <v>12</v>
      </c>
      <c r="F218" s="276">
        <f>HLOOKUP($C218,$BZ$2:$CM$3,2,0)</f>
        <v>17866.8</v>
      </c>
      <c r="G218" s="111">
        <f>D218*E218*F218</f>
        <v>0</v>
      </c>
      <c r="H218" s="164"/>
      <c r="I218" s="112" t="s">
        <v>495</v>
      </c>
      <c r="J218" s="112" t="str">
        <f>VLOOKUP(I218,Presupuesto!$B$11:$C$565,2,0)</f>
        <v>SUELDOS Y SALARIOS PERMANENTES</v>
      </c>
      <c r="K218" s="96" t="str">
        <f t="shared" si="6"/>
        <v>Posgrado</v>
      </c>
      <c r="L218" s="96" t="s">
        <v>394</v>
      </c>
    </row>
    <row r="219" spans="3:12" x14ac:dyDescent="0.25">
      <c r="C219" s="169" t="s">
        <v>58</v>
      </c>
      <c r="D219" s="161"/>
      <c r="E219" s="152">
        <v>0</v>
      </c>
      <c r="F219" s="98">
        <f>IF(E218=0,"",(G218/E218)/12*E218)</f>
        <v>0</v>
      </c>
      <c r="G219" s="95">
        <f>F219</f>
        <v>0</v>
      </c>
      <c r="H219" s="162"/>
      <c r="I219" s="114" t="s">
        <v>515</v>
      </c>
      <c r="J219" s="114" t="str">
        <f>VLOOKUP(I219,Presupuesto!$B$11:$C$565,2,0)</f>
        <v>AGUINALDO Y DECIMO CUARTO MES</v>
      </c>
      <c r="K219" s="96" t="str">
        <f t="shared" si="6"/>
        <v>Posgrado</v>
      </c>
      <c r="L219" s="96" t="s">
        <v>394</v>
      </c>
    </row>
    <row r="220" spans="3:12" ht="15.75" thickBot="1" x14ac:dyDescent="0.3">
      <c r="C220" s="170" t="s">
        <v>59</v>
      </c>
      <c r="D220" s="161"/>
      <c r="E220" s="152">
        <v>0</v>
      </c>
      <c r="F220" s="115">
        <f>IF(E218&lt;6,"",((E218-6)/12)*(G218/E218))</f>
        <v>0</v>
      </c>
      <c r="G220" s="95">
        <f>F220</f>
        <v>0</v>
      </c>
      <c r="H220" s="162"/>
      <c r="I220" s="99" t="s">
        <v>518</v>
      </c>
      <c r="J220" s="99" t="str">
        <f>VLOOKUP(I220,Presupuesto!$B$11:$C$565,2,0)</f>
        <v>DECIMOCUARTO MES</v>
      </c>
      <c r="K220" s="96" t="str">
        <f t="shared" si="6"/>
        <v>Posgrado</v>
      </c>
      <c r="L220" s="96" t="s">
        <v>394</v>
      </c>
    </row>
    <row r="221" spans="3:12" ht="15.75" thickBot="1" x14ac:dyDescent="0.3">
      <c r="C221" s="135" t="s">
        <v>489</v>
      </c>
      <c r="D221" s="197"/>
      <c r="E221" s="150">
        <v>12</v>
      </c>
      <c r="F221" s="276">
        <f>HLOOKUP($C221,$BZ$2:$CM$3,2,0)</f>
        <v>13896.4</v>
      </c>
      <c r="G221" s="111">
        <f>D221*E221*F221</f>
        <v>0</v>
      </c>
      <c r="H221" s="164"/>
      <c r="I221" s="112" t="s">
        <v>495</v>
      </c>
      <c r="J221" s="112" t="str">
        <f>VLOOKUP(I221,Presupuesto!$B$11:$C$565,2,0)</f>
        <v>SUELDOS Y SALARIOS PERMANENTES</v>
      </c>
      <c r="K221" s="96" t="str">
        <f t="shared" si="6"/>
        <v>Posgrado</v>
      </c>
      <c r="L221" s="96" t="s">
        <v>394</v>
      </c>
    </row>
    <row r="222" spans="3:12" x14ac:dyDescent="0.25">
      <c r="C222" s="169" t="s">
        <v>58</v>
      </c>
      <c r="D222" s="161"/>
      <c r="E222" s="152">
        <v>0</v>
      </c>
      <c r="F222" s="98">
        <f>IF(E221=0,"",(G221/E221)/12*E221)</f>
        <v>0</v>
      </c>
      <c r="G222" s="95">
        <f>F222</f>
        <v>0</v>
      </c>
      <c r="H222" s="162"/>
      <c r="I222" s="114" t="s">
        <v>515</v>
      </c>
      <c r="J222" s="114" t="str">
        <f>VLOOKUP(I222,Presupuesto!$B$11:$C$565,2,0)</f>
        <v>AGUINALDO Y DECIMO CUARTO MES</v>
      </c>
      <c r="K222" s="96" t="str">
        <f t="shared" si="6"/>
        <v>Posgrado</v>
      </c>
      <c r="L222" s="96" t="s">
        <v>394</v>
      </c>
    </row>
    <row r="223" spans="3:12" ht="15.75" thickBot="1" x14ac:dyDescent="0.3">
      <c r="C223" s="170" t="s">
        <v>59</v>
      </c>
      <c r="D223" s="161"/>
      <c r="E223" s="152">
        <v>0</v>
      </c>
      <c r="F223" s="115">
        <f>IF(E221&lt;6,"",((E221-6)/12)*(G221/E221))</f>
        <v>0</v>
      </c>
      <c r="G223" s="95">
        <f>F223</f>
        <v>0</v>
      </c>
      <c r="H223" s="162"/>
      <c r="I223" s="99" t="s">
        <v>518</v>
      </c>
      <c r="J223" s="99" t="str">
        <f>VLOOKUP(I223,Presupuesto!$B$11:$C$565,2,0)</f>
        <v>DECIMOCUARTO MES</v>
      </c>
      <c r="K223" s="96" t="str">
        <f t="shared" si="6"/>
        <v>Posgrado</v>
      </c>
      <c r="L223" s="96" t="s">
        <v>394</v>
      </c>
    </row>
    <row r="224" spans="3:12" ht="15.75" thickBot="1" x14ac:dyDescent="0.3">
      <c r="C224" s="135" t="s">
        <v>490</v>
      </c>
      <c r="D224" s="197"/>
      <c r="E224" s="150">
        <v>12</v>
      </c>
      <c r="F224" s="276">
        <f>HLOOKUP($C224,$BZ$2:$CM$3,2,0)</f>
        <v>15004.09</v>
      </c>
      <c r="G224" s="111">
        <f>D224*E224*F224</f>
        <v>0</v>
      </c>
      <c r="H224" s="164"/>
      <c r="I224" s="112" t="s">
        <v>495</v>
      </c>
      <c r="J224" s="112" t="str">
        <f>VLOOKUP(I224,Presupuesto!$B$11:$C$565,2,0)</f>
        <v>SUELDOS Y SALARIOS PERMANENTES</v>
      </c>
      <c r="K224" s="96" t="str">
        <f t="shared" si="6"/>
        <v>Posgrado</v>
      </c>
      <c r="L224" s="96" t="s">
        <v>394</v>
      </c>
    </row>
    <row r="225" spans="3:12" x14ac:dyDescent="0.25">
      <c r="C225" s="169" t="s">
        <v>58</v>
      </c>
      <c r="D225" s="161"/>
      <c r="E225" s="152">
        <v>0</v>
      </c>
      <c r="F225" s="98">
        <f>IF(E224=0,"",(G224/E224)/12*E224)</f>
        <v>0</v>
      </c>
      <c r="G225" s="95">
        <f>F225</f>
        <v>0</v>
      </c>
      <c r="H225" s="162"/>
      <c r="I225" s="114" t="s">
        <v>515</v>
      </c>
      <c r="J225" s="114" t="str">
        <f>VLOOKUP(I225,Presupuesto!$B$11:$C$565,2,0)</f>
        <v>AGUINALDO Y DECIMO CUARTO MES</v>
      </c>
      <c r="K225" s="96" t="str">
        <f t="shared" si="6"/>
        <v>Posgrado</v>
      </c>
      <c r="L225" s="96" t="s">
        <v>394</v>
      </c>
    </row>
    <row r="226" spans="3:12" ht="15.75" thickBot="1" x14ac:dyDescent="0.3">
      <c r="C226" s="170" t="s">
        <v>59</v>
      </c>
      <c r="D226" s="161"/>
      <c r="E226" s="152">
        <v>0</v>
      </c>
      <c r="F226" s="115">
        <f>IF(E224&lt;6,"",((E224-6)/12)*(G224/E224))</f>
        <v>0</v>
      </c>
      <c r="G226" s="95">
        <f>F226</f>
        <v>0</v>
      </c>
      <c r="H226" s="162"/>
      <c r="I226" s="99" t="s">
        <v>518</v>
      </c>
      <c r="J226" s="99" t="str">
        <f>VLOOKUP(I226,Presupuesto!$B$11:$C$565,2,0)</f>
        <v>DECIMOCUARTO MES</v>
      </c>
      <c r="K226" s="96" t="str">
        <f t="shared" si="6"/>
        <v>Posgrado</v>
      </c>
      <c r="L226" s="96" t="s">
        <v>394</v>
      </c>
    </row>
    <row r="227" spans="3:12" ht="15.75" thickBot="1" x14ac:dyDescent="0.3">
      <c r="C227" s="135" t="s">
        <v>491</v>
      </c>
      <c r="D227" s="197"/>
      <c r="E227" s="150">
        <v>12</v>
      </c>
      <c r="F227" s="276">
        <f>HLOOKUP($C227,$BZ$2:$CM$3,2,0)</f>
        <v>13238.9</v>
      </c>
      <c r="G227" s="111">
        <f>D227*E227*F227</f>
        <v>0</v>
      </c>
      <c r="H227" s="164"/>
      <c r="I227" s="112" t="s">
        <v>495</v>
      </c>
      <c r="J227" s="112" t="str">
        <f>VLOOKUP(I227,Presupuesto!$B$11:$C$565,2,0)</f>
        <v>SUELDOS Y SALARIOS PERMANENTES</v>
      </c>
      <c r="K227" s="96" t="str">
        <f t="shared" si="6"/>
        <v>Posgrado</v>
      </c>
      <c r="L227" s="96" t="s">
        <v>394</v>
      </c>
    </row>
    <row r="228" spans="3:12" x14ac:dyDescent="0.25">
      <c r="C228" s="169" t="s">
        <v>58</v>
      </c>
      <c r="D228" s="161"/>
      <c r="E228" s="152">
        <v>0</v>
      </c>
      <c r="F228" s="98">
        <f>IF(E227=0,"",(G227/E227)/12*E227)</f>
        <v>0</v>
      </c>
      <c r="G228" s="95">
        <f>F228</f>
        <v>0</v>
      </c>
      <c r="H228" s="162"/>
      <c r="I228" s="114" t="s">
        <v>515</v>
      </c>
      <c r="J228" s="114" t="str">
        <f>VLOOKUP(I228,Presupuesto!$B$11:$C$565,2,0)</f>
        <v>AGUINALDO Y DECIMO CUARTO MES</v>
      </c>
      <c r="K228" s="96" t="str">
        <f t="shared" si="6"/>
        <v>Posgrado</v>
      </c>
      <c r="L228" s="96" t="s">
        <v>394</v>
      </c>
    </row>
    <row r="229" spans="3:12" ht="15.75" thickBot="1" x14ac:dyDescent="0.3">
      <c r="C229" s="170" t="s">
        <v>59</v>
      </c>
      <c r="D229" s="161"/>
      <c r="E229" s="152">
        <v>0</v>
      </c>
      <c r="F229" s="115">
        <f>IF(E227&lt;6,"",((E227-6)/12)*(G227/E227))</f>
        <v>0</v>
      </c>
      <c r="G229" s="95">
        <f>F229</f>
        <v>0</v>
      </c>
      <c r="H229" s="162"/>
      <c r="I229" s="99" t="s">
        <v>518</v>
      </c>
      <c r="J229" s="99" t="str">
        <f>VLOOKUP(I229,Presupuesto!$B$11:$C$565,2,0)</f>
        <v>DECIMOCUARTO MES</v>
      </c>
      <c r="K229" s="96" t="str">
        <f t="shared" si="6"/>
        <v>Posgrado</v>
      </c>
      <c r="L229" s="96" t="s">
        <v>394</v>
      </c>
    </row>
    <row r="230" spans="3:12" ht="15.75" thickBot="1" x14ac:dyDescent="0.3">
      <c r="C230" s="135" t="s">
        <v>492</v>
      </c>
      <c r="D230" s="197"/>
      <c r="E230" s="150">
        <v>12</v>
      </c>
      <c r="F230" s="276">
        <f>HLOOKUP($C230,$BZ$2:$CM$3,2,0)</f>
        <v>12356.31</v>
      </c>
      <c r="G230" s="111">
        <f>D230*E230*F230</f>
        <v>0</v>
      </c>
      <c r="H230" s="164"/>
      <c r="I230" s="112" t="s">
        <v>495</v>
      </c>
      <c r="J230" s="112" t="str">
        <f>VLOOKUP(I230,Presupuesto!$B$11:$C$565,2,0)</f>
        <v>SUELDOS Y SALARIOS PERMANENTES</v>
      </c>
      <c r="K230" s="96" t="str">
        <f t="shared" ref="K230:K247" si="7">$K$197</f>
        <v>Posgrado</v>
      </c>
      <c r="L230" s="96" t="s">
        <v>394</v>
      </c>
    </row>
    <row r="231" spans="3:12" x14ac:dyDescent="0.25">
      <c r="C231" s="169" t="s">
        <v>58</v>
      </c>
      <c r="D231" s="161"/>
      <c r="E231" s="152">
        <v>0</v>
      </c>
      <c r="F231" s="98">
        <f>IF(E230=0,"",(G230/E230)/12*E230)</f>
        <v>0</v>
      </c>
      <c r="G231" s="95">
        <f>F231</f>
        <v>0</v>
      </c>
      <c r="H231" s="162"/>
      <c r="I231" s="114" t="s">
        <v>515</v>
      </c>
      <c r="J231" s="114" t="str">
        <f>VLOOKUP(I231,Presupuesto!$B$11:$C$565,2,0)</f>
        <v>AGUINALDO Y DECIMO CUARTO MES</v>
      </c>
      <c r="K231" s="96" t="str">
        <f t="shared" si="7"/>
        <v>Posgrado</v>
      </c>
      <c r="L231" s="96" t="s">
        <v>394</v>
      </c>
    </row>
    <row r="232" spans="3:12" ht="15.75" thickBot="1" x14ac:dyDescent="0.3">
      <c r="C232" s="170" t="s">
        <v>59</v>
      </c>
      <c r="D232" s="161"/>
      <c r="E232" s="152">
        <v>0</v>
      </c>
      <c r="F232" s="115">
        <f>IF(E230&lt;6,"",((E230-6)/12)*(G230/E230))</f>
        <v>0</v>
      </c>
      <c r="G232" s="95">
        <f>F232</f>
        <v>0</v>
      </c>
      <c r="H232" s="162"/>
      <c r="I232" s="99" t="s">
        <v>518</v>
      </c>
      <c r="J232" s="99" t="str">
        <f>VLOOKUP(I232,Presupuesto!$B$11:$C$565,2,0)</f>
        <v>DECIMOCUARTO MES</v>
      </c>
      <c r="K232" s="96" t="str">
        <f t="shared" si="7"/>
        <v>Posgrado</v>
      </c>
      <c r="L232" s="96" t="s">
        <v>394</v>
      </c>
    </row>
    <row r="233" spans="3:12" ht="15.75" thickBot="1" x14ac:dyDescent="0.3">
      <c r="C233" s="135" t="s">
        <v>493</v>
      </c>
      <c r="D233" s="197"/>
      <c r="E233" s="150">
        <v>12</v>
      </c>
      <c r="F233" s="276">
        <f>HLOOKUP($C233,$BZ$2:$CM$3,2,0)</f>
        <v>463.22</v>
      </c>
      <c r="G233" s="111">
        <f>D233*E233*F233</f>
        <v>0</v>
      </c>
      <c r="H233" s="164"/>
      <c r="I233" s="112" t="s">
        <v>495</v>
      </c>
      <c r="J233" s="112" t="str">
        <f>VLOOKUP(I233,Presupuesto!$B$11:$C$565,2,0)</f>
        <v>SUELDOS Y SALARIOS PERMANENTES</v>
      </c>
      <c r="K233" s="96" t="str">
        <f t="shared" si="7"/>
        <v>Posgrado</v>
      </c>
      <c r="L233" s="96" t="s">
        <v>394</v>
      </c>
    </row>
    <row r="234" spans="3:12" x14ac:dyDescent="0.25">
      <c r="C234" s="169" t="s">
        <v>58</v>
      </c>
      <c r="D234" s="161"/>
      <c r="E234" s="152">
        <v>0</v>
      </c>
      <c r="F234" s="98">
        <f>IF(E233=0,"",(G233/E233)/12*E233)</f>
        <v>0</v>
      </c>
      <c r="G234" s="95">
        <f>F234</f>
        <v>0</v>
      </c>
      <c r="H234" s="162"/>
      <c r="I234" s="114" t="s">
        <v>515</v>
      </c>
      <c r="J234" s="114" t="str">
        <f>VLOOKUP(I234,Presupuesto!$B$11:$C$565,2,0)</f>
        <v>AGUINALDO Y DECIMO CUARTO MES</v>
      </c>
      <c r="K234" s="96" t="str">
        <f t="shared" si="7"/>
        <v>Posgrado</v>
      </c>
      <c r="L234" s="96" t="s">
        <v>394</v>
      </c>
    </row>
    <row r="235" spans="3:12" ht="15.75" thickBot="1" x14ac:dyDescent="0.3">
      <c r="C235" s="170" t="s">
        <v>59</v>
      </c>
      <c r="D235" s="161"/>
      <c r="E235" s="152">
        <v>0</v>
      </c>
      <c r="F235" s="115">
        <f>IF(E233&lt;6,"",((E233-6)/12)*(G233/E233))</f>
        <v>0</v>
      </c>
      <c r="G235" s="95">
        <f>F235</f>
        <v>0</v>
      </c>
      <c r="H235" s="162"/>
      <c r="I235" s="99" t="s">
        <v>518</v>
      </c>
      <c r="J235" s="99" t="str">
        <f>VLOOKUP(I235,Presupuesto!$B$11:$C$565,2,0)</f>
        <v>DECIMOCUARTO MES</v>
      </c>
      <c r="K235" s="96" t="str">
        <f t="shared" si="7"/>
        <v>Posgrado</v>
      </c>
      <c r="L235" s="96" t="s">
        <v>394</v>
      </c>
    </row>
    <row r="236" spans="3:12" ht="15.75" thickBot="1" x14ac:dyDescent="0.3">
      <c r="C236" s="135" t="s">
        <v>494</v>
      </c>
      <c r="D236" s="197"/>
      <c r="E236" s="150">
        <v>12</v>
      </c>
      <c r="F236" s="276">
        <f>HLOOKUP($C236,$BZ$2:$CM$3,2,0)</f>
        <v>2007.3</v>
      </c>
      <c r="G236" s="111">
        <f>D236*E236*F236</f>
        <v>0</v>
      </c>
      <c r="H236" s="164"/>
      <c r="I236" s="112" t="s">
        <v>495</v>
      </c>
      <c r="J236" s="112" t="str">
        <f>VLOOKUP(I236,Presupuesto!$B$11:$C$565,2,0)</f>
        <v>SUELDOS Y SALARIOS PERMANENTES</v>
      </c>
      <c r="K236" s="96" t="str">
        <f t="shared" si="7"/>
        <v>Posgrado</v>
      </c>
      <c r="L236" s="96" t="s">
        <v>394</v>
      </c>
    </row>
    <row r="237" spans="3:12" x14ac:dyDescent="0.25">
      <c r="C237" s="169" t="s">
        <v>58</v>
      </c>
      <c r="D237" s="161"/>
      <c r="E237" s="152">
        <v>0</v>
      </c>
      <c r="F237" s="98">
        <f>IF(E236=0,"",(G236/E236)/12*E236)</f>
        <v>0</v>
      </c>
      <c r="G237" s="95">
        <f>F237</f>
        <v>0</v>
      </c>
      <c r="H237" s="162"/>
      <c r="I237" s="114" t="s">
        <v>515</v>
      </c>
      <c r="J237" s="114" t="str">
        <f>VLOOKUP(I237,Presupuesto!$B$11:$C$565,2,0)</f>
        <v>AGUINALDO Y DECIMO CUARTO MES</v>
      </c>
      <c r="K237" s="96" t="str">
        <f t="shared" si="7"/>
        <v>Posgrado</v>
      </c>
      <c r="L237" s="96" t="s">
        <v>394</v>
      </c>
    </row>
    <row r="238" spans="3:12" ht="15.75" thickBot="1" x14ac:dyDescent="0.3">
      <c r="C238" s="170" t="s">
        <v>59</v>
      </c>
      <c r="D238" s="161"/>
      <c r="E238" s="152">
        <v>0</v>
      </c>
      <c r="F238" s="115">
        <f>IF(E236&lt;6,"",((E236-6)/12)*(G236/E236))</f>
        <v>0</v>
      </c>
      <c r="G238" s="95">
        <f>F238</f>
        <v>0</v>
      </c>
      <c r="H238" s="162"/>
      <c r="I238" s="99" t="s">
        <v>518</v>
      </c>
      <c r="J238" s="99" t="str">
        <f>VLOOKUP(I238,Presupuesto!$B$11:$C$565,2,0)</f>
        <v>DECIMOCUARTO MES</v>
      </c>
      <c r="K238" s="96" t="str">
        <f t="shared" si="7"/>
        <v>Posgrado</v>
      </c>
      <c r="L238" s="96" t="s">
        <v>394</v>
      </c>
    </row>
    <row r="239" spans="3:12" ht="15.75" thickBot="1" x14ac:dyDescent="0.3">
      <c r="C239" s="138" t="s">
        <v>83</v>
      </c>
      <c r="D239" s="197"/>
      <c r="E239" s="150">
        <v>12</v>
      </c>
      <c r="F239" s="137">
        <v>30000</v>
      </c>
      <c r="G239" s="111">
        <f>D239*E239*F239</f>
        <v>0</v>
      </c>
      <c r="H239" s="164"/>
      <c r="I239" s="112" t="s">
        <v>563</v>
      </c>
      <c r="J239" s="112" t="str">
        <f>VLOOKUP(I239,Presupuesto!$B$11:$C$565,2,0)</f>
        <v>CONTRATOS ESPECIALES</v>
      </c>
      <c r="K239" s="96" t="str">
        <f t="shared" si="7"/>
        <v>Posgrado</v>
      </c>
      <c r="L239" s="96" t="s">
        <v>394</v>
      </c>
    </row>
    <row r="240" spans="3:12" x14ac:dyDescent="0.25">
      <c r="C240" s="169" t="s">
        <v>58</v>
      </c>
      <c r="D240" s="161"/>
      <c r="E240" s="152">
        <v>0</v>
      </c>
      <c r="F240" s="115">
        <f>IF(E239=0,"",(G239/E239)/12*E239)</f>
        <v>0</v>
      </c>
      <c r="G240" s="95">
        <f>F240</f>
        <v>0</v>
      </c>
      <c r="H240" s="162"/>
      <c r="I240" s="99" t="s">
        <v>563</v>
      </c>
      <c r="J240" s="99" t="str">
        <f>VLOOKUP(I240,Presupuesto!$B$11:$C$565,2,0)</f>
        <v>CONTRATOS ESPECIALES</v>
      </c>
      <c r="K240" s="96" t="str">
        <f t="shared" si="7"/>
        <v>Posgrado</v>
      </c>
      <c r="L240" s="96" t="s">
        <v>393</v>
      </c>
    </row>
    <row r="241" spans="3:12" ht="15.75" thickBot="1" x14ac:dyDescent="0.3">
      <c r="C241" s="170" t="s">
        <v>59</v>
      </c>
      <c r="D241" s="161"/>
      <c r="E241" s="152">
        <v>0</v>
      </c>
      <c r="F241" s="98">
        <f>IF(E239&lt;6,"",((E239-6)/12)*(G239/E239))</f>
        <v>0</v>
      </c>
      <c r="G241" s="95">
        <f>F241</f>
        <v>0</v>
      </c>
      <c r="H241" s="162"/>
      <c r="I241" s="99" t="s">
        <v>563</v>
      </c>
      <c r="J241" s="99" t="str">
        <f>VLOOKUP(I241,Presupuesto!$B$11:$C$565,2,0)</f>
        <v>CONTRATOS ESPECIALES</v>
      </c>
      <c r="K241" s="96" t="str">
        <f t="shared" si="7"/>
        <v>Posgrado</v>
      </c>
      <c r="L241" s="96" t="s">
        <v>398</v>
      </c>
    </row>
    <row r="242" spans="3:12" ht="15.75" thickBot="1" x14ac:dyDescent="0.3">
      <c r="C242" s="138" t="s">
        <v>60</v>
      </c>
      <c r="D242" s="197"/>
      <c r="E242" s="150">
        <v>12</v>
      </c>
      <c r="F242" s="116">
        <v>30000</v>
      </c>
      <c r="G242" s="111">
        <f>D242*E242*F242</f>
        <v>0</v>
      </c>
      <c r="H242" s="164"/>
      <c r="I242" s="112" t="s">
        <v>704</v>
      </c>
      <c r="J242" s="112" t="str">
        <f>VLOOKUP(I242,Presupuesto!$B$11:$C$565,2,0)</f>
        <v>OTROS SERVICIOS TECNICOS Y PROFESIONALES</v>
      </c>
      <c r="K242" s="96" t="str">
        <f t="shared" si="7"/>
        <v>Posgrado</v>
      </c>
      <c r="L242" s="96" t="s">
        <v>393</v>
      </c>
    </row>
    <row r="243" spans="3:12" x14ac:dyDescent="0.25">
      <c r="C243" s="169" t="s">
        <v>58</v>
      </c>
      <c r="D243" s="161"/>
      <c r="E243" s="152">
        <v>0</v>
      </c>
      <c r="F243" s="98">
        <v>0</v>
      </c>
      <c r="G243" s="95">
        <f>F243</f>
        <v>0</v>
      </c>
      <c r="H243" s="162"/>
      <c r="I243" s="99" t="s">
        <v>704</v>
      </c>
      <c r="J243" s="99" t="str">
        <f>VLOOKUP(I243,Presupuesto!$B$11:$C$565,2,0)</f>
        <v>OTROS SERVICIOS TECNICOS Y PROFESIONALES</v>
      </c>
      <c r="K243" s="96" t="str">
        <f t="shared" si="7"/>
        <v>Posgrado</v>
      </c>
      <c r="L243" s="96" t="s">
        <v>393</v>
      </c>
    </row>
    <row r="244" spans="3:12" ht="15.75" thickBot="1" x14ac:dyDescent="0.3">
      <c r="C244" s="170" t="s">
        <v>59</v>
      </c>
      <c r="D244" s="161"/>
      <c r="E244" s="152">
        <v>0</v>
      </c>
      <c r="F244" s="98">
        <v>0</v>
      </c>
      <c r="G244" s="95">
        <f>F244</f>
        <v>0</v>
      </c>
      <c r="H244" s="162"/>
      <c r="I244" s="99" t="s">
        <v>704</v>
      </c>
      <c r="J244" s="99" t="str">
        <f>VLOOKUP(I244,Presupuesto!$B$11:$C$565,2,0)</f>
        <v>OTROS SERVICIOS TECNICOS Y PROFESIONALES</v>
      </c>
      <c r="K244" s="96" t="str">
        <f t="shared" si="7"/>
        <v>Posgrado</v>
      </c>
      <c r="L244" s="96" t="s">
        <v>393</v>
      </c>
    </row>
    <row r="245" spans="3:12" ht="15.75" thickBot="1" x14ac:dyDescent="0.3">
      <c r="C245" s="138" t="s">
        <v>61</v>
      </c>
      <c r="D245" s="197"/>
      <c r="E245" s="150">
        <v>12</v>
      </c>
      <c r="F245" s="116">
        <v>30000</v>
      </c>
      <c r="G245" s="111">
        <f>D245*E245*F245</f>
        <v>0</v>
      </c>
      <c r="H245" s="164"/>
      <c r="I245" s="112" t="s">
        <v>495</v>
      </c>
      <c r="J245" s="112" t="str">
        <f>VLOOKUP(I245,Presupuesto!$B$11:$C$565,2,0)</f>
        <v>SUELDOS Y SALARIOS PERMANENTES</v>
      </c>
      <c r="K245" s="96" t="str">
        <f t="shared" si="7"/>
        <v>Posgrado</v>
      </c>
      <c r="L245" s="96" t="s">
        <v>393</v>
      </c>
    </row>
    <row r="246" spans="3:12" x14ac:dyDescent="0.25">
      <c r="C246" s="169" t="s">
        <v>58</v>
      </c>
      <c r="D246" s="167"/>
      <c r="E246" s="129">
        <v>0</v>
      </c>
      <c r="F246" s="117">
        <f>IF(E245=0,"",(G245/E245)/12*E245)</f>
        <v>0</v>
      </c>
      <c r="G246" s="118">
        <f>F246</f>
        <v>0</v>
      </c>
      <c r="H246" s="162"/>
      <c r="I246" s="99" t="s">
        <v>515</v>
      </c>
      <c r="J246" s="99" t="str">
        <f>VLOOKUP(I246,Presupuesto!$B$11:$C$565,2,0)</f>
        <v>AGUINALDO Y DECIMO CUARTO MES</v>
      </c>
      <c r="K246" s="96" t="str">
        <f t="shared" si="7"/>
        <v>Posgrado</v>
      </c>
      <c r="L246" s="96" t="s">
        <v>393</v>
      </c>
    </row>
    <row r="247" spans="3:12" ht="15.75" thickBot="1" x14ac:dyDescent="0.3">
      <c r="C247" s="171" t="s">
        <v>59</v>
      </c>
      <c r="D247" s="160"/>
      <c r="E247" s="130">
        <v>0</v>
      </c>
      <c r="F247" s="103">
        <f>IF(E245&lt;6,"",((E245-6)/12)*(G245/E245))</f>
        <v>0</v>
      </c>
      <c r="G247" s="103">
        <f>F247</f>
        <v>0</v>
      </c>
      <c r="H247" s="160"/>
      <c r="I247" s="104" t="s">
        <v>518</v>
      </c>
      <c r="J247" s="122" t="str">
        <f>VLOOKUP(I247,Presupuesto!$B$11:$C$565,2,0)</f>
        <v>DECIMOCUARTO MES</v>
      </c>
      <c r="K247" s="104" t="str">
        <f t="shared" si="7"/>
        <v>Posgrado</v>
      </c>
      <c r="L247" s="122" t="s">
        <v>393</v>
      </c>
    </row>
    <row r="249" spans="3:12" ht="15.75" thickBot="1" x14ac:dyDescent="0.3">
      <c r="K249" s="151"/>
    </row>
    <row r="250" spans="3:12" ht="15.75" thickBot="1" x14ac:dyDescent="0.3">
      <c r="C250" s="69" t="s">
        <v>43</v>
      </c>
      <c r="D250" s="30">
        <f>SUM(G257:G307)</f>
        <v>0</v>
      </c>
      <c r="E250" s="91"/>
      <c r="F250" s="91"/>
      <c r="G250" s="91"/>
      <c r="H250" s="75"/>
      <c r="I250" s="75"/>
      <c r="J250" s="75"/>
      <c r="K250" s="151"/>
    </row>
    <row r="251" spans="3:12" x14ac:dyDescent="0.25">
      <c r="D251" s="31"/>
      <c r="E251" s="91"/>
      <c r="F251" s="91"/>
      <c r="G251" s="91"/>
      <c r="H251" s="75"/>
      <c r="I251" s="75"/>
      <c r="J251" s="75"/>
      <c r="K251" s="151"/>
    </row>
    <row r="252" spans="3:12" x14ac:dyDescent="0.25">
      <c r="D252" s="31"/>
      <c r="E252" s="91"/>
      <c r="F252" s="91"/>
      <c r="G252" s="91"/>
      <c r="H252" s="75"/>
      <c r="I252" s="75"/>
      <c r="J252" s="75"/>
      <c r="K252" s="151"/>
    </row>
    <row r="253" spans="3:12" ht="15.75" x14ac:dyDescent="0.25">
      <c r="C253" s="200" t="s">
        <v>391</v>
      </c>
      <c r="D253" s="322"/>
      <c r="E253" s="91"/>
      <c r="F253" s="91"/>
      <c r="G253" s="91"/>
      <c r="H253" s="75"/>
      <c r="I253" s="75"/>
      <c r="J253" s="75"/>
      <c r="K253" s="151"/>
    </row>
    <row r="254" spans="3:12" ht="18.75" x14ac:dyDescent="0.25">
      <c r="C254" s="205"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TIC_vacía'!$F:$G,2,FALSE),IFERROR(VLOOKUP(D253,'16. Desa. del Sistema Educ.Sup.'!$F:$G,2,FALSE),IFERROR(VLOOKUP(D253,'8. Cultura de Inno. Insti...'!$F:$G,2,FALSE),VLOOKUP(D253,'7. Lo Esencial de la Reforma U.'!$F:$G,2,0)))))))))))))))))</f>
        <v>#N/A</v>
      </c>
      <c r="D254" s="31"/>
      <c r="E254" s="91"/>
      <c r="F254" s="91"/>
      <c r="G254" s="91"/>
      <c r="H254" s="75"/>
      <c r="I254" s="75"/>
      <c r="J254" s="75"/>
      <c r="K254" s="151"/>
    </row>
    <row r="255" spans="3:12" ht="15.75" thickBot="1" x14ac:dyDescent="0.3">
      <c r="C255" s="175"/>
      <c r="D255" s="31"/>
      <c r="E255" s="91"/>
      <c r="F255" s="91"/>
      <c r="G255" s="91"/>
      <c r="H255" s="75"/>
      <c r="I255" s="75"/>
      <c r="J255" s="75"/>
      <c r="K255" s="151"/>
    </row>
    <row r="256" spans="3:12" ht="30.75" thickBot="1" x14ac:dyDescent="0.3">
      <c r="C256" s="132" t="s">
        <v>44</v>
      </c>
      <c r="D256" s="136" t="s">
        <v>55</v>
      </c>
      <c r="E256" s="168" t="s">
        <v>56</v>
      </c>
      <c r="F256" s="136" t="s">
        <v>57</v>
      </c>
      <c r="G256" s="133" t="s">
        <v>27</v>
      </c>
      <c r="H256" s="131" t="s">
        <v>130</v>
      </c>
      <c r="I256" s="134" t="s">
        <v>46</v>
      </c>
      <c r="J256" s="134" t="s">
        <v>131</v>
      </c>
      <c r="K256" s="134" t="s">
        <v>409</v>
      </c>
      <c r="L256" s="134" t="s">
        <v>410</v>
      </c>
    </row>
    <row r="257" spans="3:12" ht="15.75" thickBot="1" x14ac:dyDescent="0.3">
      <c r="C257" s="135" t="s">
        <v>481</v>
      </c>
      <c r="D257" s="197"/>
      <c r="E257" s="150">
        <v>12</v>
      </c>
      <c r="F257" s="276">
        <f>HLOOKUP($C257,$BZ$2:$CM$3,2,0)</f>
        <v>43674.39</v>
      </c>
      <c r="G257" s="111">
        <f>D257*E257*F257</f>
        <v>0</v>
      </c>
      <c r="H257" s="164"/>
      <c r="I257" s="112" t="s">
        <v>495</v>
      </c>
      <c r="J257" s="112" t="str">
        <f>VLOOKUP(I257,Presupuesto!$B$11:$C$565,2,0)</f>
        <v>SUELDOS Y SALARIOS PERMANENTES</v>
      </c>
      <c r="K257" s="213" t="s">
        <v>1446</v>
      </c>
      <c r="L257" s="96" t="s">
        <v>393</v>
      </c>
    </row>
    <row r="258" spans="3:12" x14ac:dyDescent="0.25">
      <c r="C258" s="169" t="s">
        <v>58</v>
      </c>
      <c r="D258" s="161"/>
      <c r="E258" s="152">
        <v>0</v>
      </c>
      <c r="F258" s="98">
        <f>IF(E257=0,"",(G257/E257)/12*E257)</f>
        <v>0</v>
      </c>
      <c r="G258" s="95">
        <f>F258</f>
        <v>0</v>
      </c>
      <c r="H258" s="162"/>
      <c r="I258" s="114" t="s">
        <v>515</v>
      </c>
      <c r="J258" s="114" t="str">
        <f>VLOOKUP(I258,Presupuesto!$B$11:$C$565,2,0)</f>
        <v>AGUINALDO Y DECIMO CUARTO MES</v>
      </c>
      <c r="K258" s="96" t="str">
        <f t="shared" ref="K258:K289" si="8">$K$257</f>
        <v>Posgrado</v>
      </c>
      <c r="L258" s="96" t="s">
        <v>411</v>
      </c>
    </row>
    <row r="259" spans="3:12" ht="15.75" thickBot="1" x14ac:dyDescent="0.3">
      <c r="C259" s="170" t="s">
        <v>59</v>
      </c>
      <c r="D259" s="161"/>
      <c r="E259" s="152">
        <v>0</v>
      </c>
      <c r="F259" s="115">
        <f>IF(E257&lt;6,"",((E257-6)/12)*(G257/E257))</f>
        <v>0</v>
      </c>
      <c r="G259" s="95">
        <f>F259</f>
        <v>0</v>
      </c>
      <c r="H259" s="162"/>
      <c r="I259" s="99" t="s">
        <v>518</v>
      </c>
      <c r="J259" s="99" t="str">
        <f>VLOOKUP(I259,Presupuesto!$B$11:$C$565,2,0)</f>
        <v>DECIMOCUARTO MES</v>
      </c>
      <c r="K259" s="96" t="str">
        <f t="shared" si="8"/>
        <v>Posgrado</v>
      </c>
      <c r="L259" s="96" t="s">
        <v>394</v>
      </c>
    </row>
    <row r="260" spans="3:12" ht="15.75" thickBot="1" x14ac:dyDescent="0.3">
      <c r="C260" s="135" t="s">
        <v>482</v>
      </c>
      <c r="D260" s="197"/>
      <c r="E260" s="150">
        <v>12</v>
      </c>
      <c r="F260" s="276">
        <f>HLOOKUP($C260,$BZ$2:$CM$3,2,0)</f>
        <v>39703.99</v>
      </c>
      <c r="G260" s="111">
        <f>D260*E260*F260</f>
        <v>0</v>
      </c>
      <c r="H260" s="164"/>
      <c r="I260" s="112" t="s">
        <v>495</v>
      </c>
      <c r="J260" s="112" t="str">
        <f>VLOOKUP(I260,Presupuesto!$B$11:$C$565,2,0)</f>
        <v>SUELDOS Y SALARIOS PERMANENTES</v>
      </c>
      <c r="K260" s="96" t="str">
        <f t="shared" si="8"/>
        <v>Posgrado</v>
      </c>
      <c r="L260" s="96" t="s">
        <v>394</v>
      </c>
    </row>
    <row r="261" spans="3:12" x14ac:dyDescent="0.25">
      <c r="C261" s="169" t="s">
        <v>58</v>
      </c>
      <c r="D261" s="161"/>
      <c r="E261" s="152">
        <v>0</v>
      </c>
      <c r="F261" s="98">
        <f>IF(E260=0,"",(G260/E260)/12*E260)</f>
        <v>0</v>
      </c>
      <c r="G261" s="95">
        <f>F261</f>
        <v>0</v>
      </c>
      <c r="H261" s="162"/>
      <c r="I261" s="114" t="s">
        <v>515</v>
      </c>
      <c r="J261" s="114" t="str">
        <f>VLOOKUP(I261,Presupuesto!$B$11:$C$565,2,0)</f>
        <v>AGUINALDO Y DECIMO CUARTO MES</v>
      </c>
      <c r="K261" s="96" t="str">
        <f t="shared" si="8"/>
        <v>Posgrado</v>
      </c>
      <c r="L261" s="96" t="s">
        <v>394</v>
      </c>
    </row>
    <row r="262" spans="3:12" ht="15.75" thickBot="1" x14ac:dyDescent="0.3">
      <c r="C262" s="170" t="s">
        <v>59</v>
      </c>
      <c r="D262" s="161"/>
      <c r="E262" s="152">
        <v>0</v>
      </c>
      <c r="F262" s="115">
        <f>IF(E260&lt;6,"",((E260-6)/12)*(G260/E260))</f>
        <v>0</v>
      </c>
      <c r="G262" s="95">
        <f>F262</f>
        <v>0</v>
      </c>
      <c r="H262" s="162"/>
      <c r="I262" s="99" t="s">
        <v>518</v>
      </c>
      <c r="J262" s="99" t="str">
        <f>VLOOKUP(I262,Presupuesto!$B$11:$C$565,2,0)</f>
        <v>DECIMOCUARTO MES</v>
      </c>
      <c r="K262" s="96" t="str">
        <f t="shared" si="8"/>
        <v>Posgrado</v>
      </c>
      <c r="L262" s="96" t="s">
        <v>394</v>
      </c>
    </row>
    <row r="263" spans="3:12" ht="15.75" thickBot="1" x14ac:dyDescent="0.3">
      <c r="C263" s="135" t="s">
        <v>483</v>
      </c>
      <c r="D263" s="197"/>
      <c r="E263" s="150">
        <v>12</v>
      </c>
      <c r="F263" s="276">
        <f>HLOOKUP($C263,$BZ$2:$CM$3,2,0)</f>
        <v>35733.589999999997</v>
      </c>
      <c r="G263" s="111">
        <f>D263*E263*F263</f>
        <v>0</v>
      </c>
      <c r="H263" s="164"/>
      <c r="I263" s="112" t="s">
        <v>495</v>
      </c>
      <c r="J263" s="112" t="str">
        <f>VLOOKUP(I263,Presupuesto!$B$11:$C$565,2,0)</f>
        <v>SUELDOS Y SALARIOS PERMANENTES</v>
      </c>
      <c r="K263" s="96" t="str">
        <f t="shared" si="8"/>
        <v>Posgrado</v>
      </c>
      <c r="L263" s="96" t="s">
        <v>394</v>
      </c>
    </row>
    <row r="264" spans="3:12" x14ac:dyDescent="0.25">
      <c r="C264" s="169" t="s">
        <v>58</v>
      </c>
      <c r="D264" s="161"/>
      <c r="E264" s="152">
        <v>0</v>
      </c>
      <c r="F264" s="98">
        <f>IF(E263=0,"",(G263/E263)/12*E263)</f>
        <v>0</v>
      </c>
      <c r="G264" s="95">
        <f>F264</f>
        <v>0</v>
      </c>
      <c r="H264" s="162"/>
      <c r="I264" s="114" t="s">
        <v>515</v>
      </c>
      <c r="J264" s="114" t="str">
        <f>VLOOKUP(I264,Presupuesto!$B$11:$C$565,2,0)</f>
        <v>AGUINALDO Y DECIMO CUARTO MES</v>
      </c>
      <c r="K264" s="96" t="str">
        <f t="shared" si="8"/>
        <v>Posgrado</v>
      </c>
      <c r="L264" s="96" t="s">
        <v>394</v>
      </c>
    </row>
    <row r="265" spans="3:12" ht="15.75" thickBot="1" x14ac:dyDescent="0.3">
      <c r="C265" s="170" t="s">
        <v>59</v>
      </c>
      <c r="D265" s="161"/>
      <c r="E265" s="152">
        <v>0</v>
      </c>
      <c r="F265" s="115">
        <f>IF(E263&lt;6,"",((E263-6)/12)*(G263/E263))</f>
        <v>0</v>
      </c>
      <c r="G265" s="95">
        <f>F265</f>
        <v>0</v>
      </c>
      <c r="H265" s="162"/>
      <c r="I265" s="99" t="s">
        <v>518</v>
      </c>
      <c r="J265" s="99" t="str">
        <f>VLOOKUP(I265,Presupuesto!$B$11:$C$565,2,0)</f>
        <v>DECIMOCUARTO MES</v>
      </c>
      <c r="K265" s="96" t="str">
        <f t="shared" si="8"/>
        <v>Posgrado</v>
      </c>
      <c r="L265" s="96" t="s">
        <v>394</v>
      </c>
    </row>
    <row r="266" spans="3:12" ht="15.75" thickBot="1" x14ac:dyDescent="0.3">
      <c r="C266" s="135" t="s">
        <v>484</v>
      </c>
      <c r="D266" s="197"/>
      <c r="E266" s="150">
        <v>12</v>
      </c>
      <c r="F266" s="276">
        <f>HLOOKUP($C266,$BZ$2:$CM$3,2,0)</f>
        <v>31763.19</v>
      </c>
      <c r="G266" s="111">
        <f>D266*E266*F266</f>
        <v>0</v>
      </c>
      <c r="H266" s="164"/>
      <c r="I266" s="112" t="s">
        <v>495</v>
      </c>
      <c r="J266" s="112" t="str">
        <f>VLOOKUP(I266,Presupuesto!$B$11:$C$565,2,0)</f>
        <v>SUELDOS Y SALARIOS PERMANENTES</v>
      </c>
      <c r="K266" s="96" t="str">
        <f t="shared" si="8"/>
        <v>Posgrado</v>
      </c>
      <c r="L266" s="96" t="s">
        <v>394</v>
      </c>
    </row>
    <row r="267" spans="3:12" x14ac:dyDescent="0.25">
      <c r="C267" s="169" t="s">
        <v>58</v>
      </c>
      <c r="D267" s="161"/>
      <c r="E267" s="152">
        <v>0</v>
      </c>
      <c r="F267" s="98">
        <f>IF(E266=0,"",(G266/E266)/12*E266)</f>
        <v>0</v>
      </c>
      <c r="G267" s="95">
        <f>F267</f>
        <v>0</v>
      </c>
      <c r="H267" s="162"/>
      <c r="I267" s="114" t="s">
        <v>515</v>
      </c>
      <c r="J267" s="114" t="str">
        <f>VLOOKUP(I267,Presupuesto!$B$11:$C$565,2,0)</f>
        <v>AGUINALDO Y DECIMO CUARTO MES</v>
      </c>
      <c r="K267" s="96" t="str">
        <f t="shared" si="8"/>
        <v>Posgrado</v>
      </c>
      <c r="L267" s="96" t="s">
        <v>394</v>
      </c>
    </row>
    <row r="268" spans="3:12" ht="15.75" thickBot="1" x14ac:dyDescent="0.3">
      <c r="C268" s="170" t="s">
        <v>59</v>
      </c>
      <c r="D268" s="161"/>
      <c r="E268" s="152">
        <v>0</v>
      </c>
      <c r="F268" s="115">
        <f>IF(E266&lt;6,"",((E266-6)/12)*(G266/E266))</f>
        <v>0</v>
      </c>
      <c r="G268" s="95">
        <f>F268</f>
        <v>0</v>
      </c>
      <c r="H268" s="162"/>
      <c r="I268" s="99" t="s">
        <v>518</v>
      </c>
      <c r="J268" s="99" t="str">
        <f>VLOOKUP(I268,Presupuesto!$B$11:$C$565,2,0)</f>
        <v>DECIMOCUARTO MES</v>
      </c>
      <c r="K268" s="96" t="str">
        <f t="shared" si="8"/>
        <v>Posgrado</v>
      </c>
      <c r="L268" s="96" t="s">
        <v>394</v>
      </c>
    </row>
    <row r="269" spans="3:12" ht="15.75" thickBot="1" x14ac:dyDescent="0.3">
      <c r="C269" s="135" t="s">
        <v>485</v>
      </c>
      <c r="D269" s="197"/>
      <c r="E269" s="150">
        <v>12</v>
      </c>
      <c r="F269" s="276">
        <f>HLOOKUP($C269,$BZ$2:$CM$3,2,0)</f>
        <v>29777.99</v>
      </c>
      <c r="G269" s="111">
        <f>D269*E269*F269</f>
        <v>0</v>
      </c>
      <c r="H269" s="164"/>
      <c r="I269" s="112" t="s">
        <v>495</v>
      </c>
      <c r="J269" s="112" t="str">
        <f>VLOOKUP(I269,Presupuesto!$B$11:$C$565,2,0)</f>
        <v>SUELDOS Y SALARIOS PERMANENTES</v>
      </c>
      <c r="K269" s="96" t="str">
        <f t="shared" si="8"/>
        <v>Posgrado</v>
      </c>
      <c r="L269" s="96" t="s">
        <v>394</v>
      </c>
    </row>
    <row r="270" spans="3:12" x14ac:dyDescent="0.25">
      <c r="C270" s="169" t="s">
        <v>58</v>
      </c>
      <c r="D270" s="161"/>
      <c r="E270" s="152">
        <v>0</v>
      </c>
      <c r="F270" s="98">
        <f>IF(E269=0,"",(G269/E269)/12*E269)</f>
        <v>0</v>
      </c>
      <c r="G270" s="95">
        <f>F270</f>
        <v>0</v>
      </c>
      <c r="H270" s="162"/>
      <c r="I270" s="114" t="s">
        <v>515</v>
      </c>
      <c r="J270" s="114" t="str">
        <f>VLOOKUP(I270,Presupuesto!$B$11:$C$565,2,0)</f>
        <v>AGUINALDO Y DECIMO CUARTO MES</v>
      </c>
      <c r="K270" s="96" t="str">
        <f t="shared" si="8"/>
        <v>Posgrado</v>
      </c>
      <c r="L270" s="96" t="s">
        <v>394</v>
      </c>
    </row>
    <row r="271" spans="3:12" ht="15.75" thickBot="1" x14ac:dyDescent="0.3">
      <c r="C271" s="170" t="s">
        <v>59</v>
      </c>
      <c r="D271" s="161"/>
      <c r="E271" s="152">
        <v>0</v>
      </c>
      <c r="F271" s="115">
        <f>IF(E269&lt;6,"",((E269-6)/12)*(G269/E269))</f>
        <v>0</v>
      </c>
      <c r="G271" s="95">
        <f>F271</f>
        <v>0</v>
      </c>
      <c r="H271" s="162"/>
      <c r="I271" s="99" t="s">
        <v>518</v>
      </c>
      <c r="J271" s="99" t="str">
        <f>VLOOKUP(I271,Presupuesto!$B$11:$C$565,2,0)</f>
        <v>DECIMOCUARTO MES</v>
      </c>
      <c r="K271" s="96" t="str">
        <f t="shared" si="8"/>
        <v>Posgrado</v>
      </c>
      <c r="L271" s="96" t="s">
        <v>394</v>
      </c>
    </row>
    <row r="272" spans="3:12" ht="15.75" thickBot="1" x14ac:dyDescent="0.3">
      <c r="C272" s="135" t="s">
        <v>486</v>
      </c>
      <c r="D272" s="197"/>
      <c r="E272" s="150">
        <v>12</v>
      </c>
      <c r="F272" s="276">
        <f>HLOOKUP($C272,$BZ$2:$CM$3,2,0)</f>
        <v>27792.79</v>
      </c>
      <c r="G272" s="111">
        <f>D272*E272*F272</f>
        <v>0</v>
      </c>
      <c r="H272" s="164"/>
      <c r="I272" s="112" t="s">
        <v>495</v>
      </c>
      <c r="J272" s="112" t="str">
        <f>VLOOKUP(I272,Presupuesto!$B$11:$C$565,2,0)</f>
        <v>SUELDOS Y SALARIOS PERMANENTES</v>
      </c>
      <c r="K272" s="96" t="str">
        <f t="shared" si="8"/>
        <v>Posgrado</v>
      </c>
      <c r="L272" s="96" t="s">
        <v>394</v>
      </c>
    </row>
    <row r="273" spans="3:12" x14ac:dyDescent="0.25">
      <c r="C273" s="169" t="s">
        <v>58</v>
      </c>
      <c r="D273" s="161"/>
      <c r="E273" s="152">
        <v>0</v>
      </c>
      <c r="F273" s="98">
        <f>IF(E272=0,"",(G272/E272)/12*E272)</f>
        <v>0</v>
      </c>
      <c r="G273" s="95">
        <f>F273</f>
        <v>0</v>
      </c>
      <c r="H273" s="162"/>
      <c r="I273" s="114" t="s">
        <v>515</v>
      </c>
      <c r="J273" s="114" t="str">
        <f>VLOOKUP(I273,Presupuesto!$B$11:$C$565,2,0)</f>
        <v>AGUINALDO Y DECIMO CUARTO MES</v>
      </c>
      <c r="K273" s="96" t="str">
        <f t="shared" si="8"/>
        <v>Posgrado</v>
      </c>
      <c r="L273" s="96" t="s">
        <v>394</v>
      </c>
    </row>
    <row r="274" spans="3:12" ht="15.75" thickBot="1" x14ac:dyDescent="0.3">
      <c r="C274" s="170" t="s">
        <v>59</v>
      </c>
      <c r="D274" s="161"/>
      <c r="E274" s="152">
        <v>0</v>
      </c>
      <c r="F274" s="115">
        <f>IF(E272&lt;6,"",((E272-6)/12)*(G272/E272))</f>
        <v>0</v>
      </c>
      <c r="G274" s="95">
        <f>F274</f>
        <v>0</v>
      </c>
      <c r="H274" s="162"/>
      <c r="I274" s="99" t="s">
        <v>518</v>
      </c>
      <c r="J274" s="99" t="str">
        <f>VLOOKUP(I274,Presupuesto!$B$11:$C$565,2,0)</f>
        <v>DECIMOCUARTO MES</v>
      </c>
      <c r="K274" s="96" t="str">
        <f t="shared" si="8"/>
        <v>Posgrado</v>
      </c>
      <c r="L274" s="96" t="s">
        <v>394</v>
      </c>
    </row>
    <row r="275" spans="3:12" ht="15.75" thickBot="1" x14ac:dyDescent="0.3">
      <c r="C275" s="135" t="s">
        <v>487</v>
      </c>
      <c r="D275" s="197"/>
      <c r="E275" s="150">
        <v>12</v>
      </c>
      <c r="F275" s="276">
        <f>HLOOKUP($C275,$BZ$2:$CM$3,2,0)</f>
        <v>18859.39</v>
      </c>
      <c r="G275" s="111">
        <f>D275*E275*F275</f>
        <v>0</v>
      </c>
      <c r="H275" s="164"/>
      <c r="I275" s="112" t="s">
        <v>495</v>
      </c>
      <c r="J275" s="112" t="str">
        <f>VLOOKUP(I275,Presupuesto!$B$11:$C$565,2,0)</f>
        <v>SUELDOS Y SALARIOS PERMANENTES</v>
      </c>
      <c r="K275" s="96" t="str">
        <f t="shared" si="8"/>
        <v>Posgrado</v>
      </c>
      <c r="L275" s="96" t="s">
        <v>394</v>
      </c>
    </row>
    <row r="276" spans="3:12" x14ac:dyDescent="0.25">
      <c r="C276" s="169" t="s">
        <v>58</v>
      </c>
      <c r="D276" s="161"/>
      <c r="E276" s="152">
        <v>0</v>
      </c>
      <c r="F276" s="98">
        <f>IF(E275=0,"",(G275/E275)/12*E275)</f>
        <v>0</v>
      </c>
      <c r="G276" s="95">
        <f>F276</f>
        <v>0</v>
      </c>
      <c r="H276" s="162"/>
      <c r="I276" s="114" t="s">
        <v>515</v>
      </c>
      <c r="J276" s="114" t="str">
        <f>VLOOKUP(I276,Presupuesto!$B$11:$C$565,2,0)</f>
        <v>AGUINALDO Y DECIMO CUARTO MES</v>
      </c>
      <c r="K276" s="96" t="str">
        <f t="shared" si="8"/>
        <v>Posgrado</v>
      </c>
      <c r="L276" s="96" t="s">
        <v>394</v>
      </c>
    </row>
    <row r="277" spans="3:12" ht="15.75" thickBot="1" x14ac:dyDescent="0.3">
      <c r="C277" s="170" t="s">
        <v>59</v>
      </c>
      <c r="D277" s="161"/>
      <c r="E277" s="152">
        <v>0</v>
      </c>
      <c r="F277" s="115">
        <f>IF(E275&lt;6,"",((E275-6)/12)*(G275/E275))</f>
        <v>0</v>
      </c>
      <c r="G277" s="95">
        <f>F277</f>
        <v>0</v>
      </c>
      <c r="H277" s="162"/>
      <c r="I277" s="99" t="s">
        <v>518</v>
      </c>
      <c r="J277" s="99" t="str">
        <f>VLOOKUP(I277,Presupuesto!$B$11:$C$565,2,0)</f>
        <v>DECIMOCUARTO MES</v>
      </c>
      <c r="K277" s="96" t="str">
        <f t="shared" si="8"/>
        <v>Posgrado</v>
      </c>
      <c r="L277" s="96" t="s">
        <v>394</v>
      </c>
    </row>
    <row r="278" spans="3:12" ht="15.75" thickBot="1" x14ac:dyDescent="0.3">
      <c r="C278" s="135" t="s">
        <v>488</v>
      </c>
      <c r="D278" s="197"/>
      <c r="E278" s="150">
        <v>12</v>
      </c>
      <c r="F278" s="276">
        <f>HLOOKUP($C278,$BZ$2:$CM$3,2,0)</f>
        <v>17866.8</v>
      </c>
      <c r="G278" s="111">
        <f>D278*E278*F278</f>
        <v>0</v>
      </c>
      <c r="H278" s="164"/>
      <c r="I278" s="112" t="s">
        <v>495</v>
      </c>
      <c r="J278" s="112" t="str">
        <f>VLOOKUP(I278,Presupuesto!$B$11:$C$565,2,0)</f>
        <v>SUELDOS Y SALARIOS PERMANENTES</v>
      </c>
      <c r="K278" s="96" t="str">
        <f t="shared" si="8"/>
        <v>Posgrado</v>
      </c>
      <c r="L278" s="96" t="s">
        <v>394</v>
      </c>
    </row>
    <row r="279" spans="3:12" x14ac:dyDescent="0.25">
      <c r="C279" s="169" t="s">
        <v>58</v>
      </c>
      <c r="D279" s="161"/>
      <c r="E279" s="152">
        <v>0</v>
      </c>
      <c r="F279" s="98">
        <f>IF(E278=0,"",(G278/E278)/12*E278)</f>
        <v>0</v>
      </c>
      <c r="G279" s="95">
        <f>F279</f>
        <v>0</v>
      </c>
      <c r="H279" s="162"/>
      <c r="I279" s="114" t="s">
        <v>515</v>
      </c>
      <c r="J279" s="114" t="str">
        <f>VLOOKUP(I279,Presupuesto!$B$11:$C$565,2,0)</f>
        <v>AGUINALDO Y DECIMO CUARTO MES</v>
      </c>
      <c r="K279" s="96" t="str">
        <f t="shared" si="8"/>
        <v>Posgrado</v>
      </c>
      <c r="L279" s="96" t="s">
        <v>394</v>
      </c>
    </row>
    <row r="280" spans="3:12" ht="15.75" thickBot="1" x14ac:dyDescent="0.3">
      <c r="C280" s="170" t="s">
        <v>59</v>
      </c>
      <c r="D280" s="161"/>
      <c r="E280" s="152">
        <v>0</v>
      </c>
      <c r="F280" s="115">
        <f>IF(E278&lt;6,"",((E278-6)/12)*(G278/E278))</f>
        <v>0</v>
      </c>
      <c r="G280" s="95">
        <f>F280</f>
        <v>0</v>
      </c>
      <c r="H280" s="162"/>
      <c r="I280" s="99" t="s">
        <v>518</v>
      </c>
      <c r="J280" s="99" t="str">
        <f>VLOOKUP(I280,Presupuesto!$B$11:$C$565,2,0)</f>
        <v>DECIMOCUARTO MES</v>
      </c>
      <c r="K280" s="96" t="str">
        <f t="shared" si="8"/>
        <v>Posgrado</v>
      </c>
      <c r="L280" s="96" t="s">
        <v>394</v>
      </c>
    </row>
    <row r="281" spans="3:12" ht="15.75" thickBot="1" x14ac:dyDescent="0.3">
      <c r="C281" s="135" t="s">
        <v>489</v>
      </c>
      <c r="D281" s="197"/>
      <c r="E281" s="150">
        <v>12</v>
      </c>
      <c r="F281" s="276">
        <f>HLOOKUP($C281,$BZ$2:$CM$3,2,0)</f>
        <v>13896.4</v>
      </c>
      <c r="G281" s="111">
        <f>D281*E281*F281</f>
        <v>0</v>
      </c>
      <c r="H281" s="164"/>
      <c r="I281" s="112" t="s">
        <v>495</v>
      </c>
      <c r="J281" s="112" t="str">
        <f>VLOOKUP(I281,Presupuesto!$B$11:$C$565,2,0)</f>
        <v>SUELDOS Y SALARIOS PERMANENTES</v>
      </c>
      <c r="K281" s="96" t="str">
        <f t="shared" si="8"/>
        <v>Posgrado</v>
      </c>
      <c r="L281" s="96" t="s">
        <v>394</v>
      </c>
    </row>
    <row r="282" spans="3:12" x14ac:dyDescent="0.25">
      <c r="C282" s="169" t="s">
        <v>58</v>
      </c>
      <c r="D282" s="161"/>
      <c r="E282" s="152">
        <v>0</v>
      </c>
      <c r="F282" s="98">
        <f>IF(E281=0,"",(G281/E281)/12*E281)</f>
        <v>0</v>
      </c>
      <c r="G282" s="95">
        <f>F282</f>
        <v>0</v>
      </c>
      <c r="H282" s="162"/>
      <c r="I282" s="114" t="s">
        <v>515</v>
      </c>
      <c r="J282" s="114" t="str">
        <f>VLOOKUP(I282,Presupuesto!$B$11:$C$565,2,0)</f>
        <v>AGUINALDO Y DECIMO CUARTO MES</v>
      </c>
      <c r="K282" s="96" t="str">
        <f t="shared" si="8"/>
        <v>Posgrado</v>
      </c>
      <c r="L282" s="96" t="s">
        <v>394</v>
      </c>
    </row>
    <row r="283" spans="3:12" ht="15.75" thickBot="1" x14ac:dyDescent="0.3">
      <c r="C283" s="170" t="s">
        <v>59</v>
      </c>
      <c r="D283" s="161"/>
      <c r="E283" s="152">
        <v>0</v>
      </c>
      <c r="F283" s="115">
        <f>IF(E281&lt;6,"",((E281-6)/12)*(G281/E281))</f>
        <v>0</v>
      </c>
      <c r="G283" s="95">
        <f>F283</f>
        <v>0</v>
      </c>
      <c r="H283" s="162"/>
      <c r="I283" s="99" t="s">
        <v>518</v>
      </c>
      <c r="J283" s="99" t="str">
        <f>VLOOKUP(I283,Presupuesto!$B$11:$C$565,2,0)</f>
        <v>DECIMOCUARTO MES</v>
      </c>
      <c r="K283" s="96" t="str">
        <f t="shared" si="8"/>
        <v>Posgrado</v>
      </c>
      <c r="L283" s="96" t="s">
        <v>394</v>
      </c>
    </row>
    <row r="284" spans="3:12" ht="15.75" thickBot="1" x14ac:dyDescent="0.3">
      <c r="C284" s="135" t="s">
        <v>490</v>
      </c>
      <c r="D284" s="197"/>
      <c r="E284" s="150">
        <v>12</v>
      </c>
      <c r="F284" s="276">
        <f>HLOOKUP($C284,$BZ$2:$CM$3,2,0)</f>
        <v>15004.09</v>
      </c>
      <c r="G284" s="111">
        <f>D284*E284*F284</f>
        <v>0</v>
      </c>
      <c r="H284" s="164"/>
      <c r="I284" s="112" t="s">
        <v>495</v>
      </c>
      <c r="J284" s="112" t="str">
        <f>VLOOKUP(I284,Presupuesto!$B$11:$C$565,2,0)</f>
        <v>SUELDOS Y SALARIOS PERMANENTES</v>
      </c>
      <c r="K284" s="96" t="str">
        <f t="shared" si="8"/>
        <v>Posgrado</v>
      </c>
      <c r="L284" s="96" t="s">
        <v>394</v>
      </c>
    </row>
    <row r="285" spans="3:12" x14ac:dyDescent="0.25">
      <c r="C285" s="169" t="s">
        <v>58</v>
      </c>
      <c r="D285" s="161"/>
      <c r="E285" s="152">
        <v>0</v>
      </c>
      <c r="F285" s="98">
        <f>IF(E284=0,"",(G284/E284)/12*E284)</f>
        <v>0</v>
      </c>
      <c r="G285" s="95">
        <f>F285</f>
        <v>0</v>
      </c>
      <c r="H285" s="162"/>
      <c r="I285" s="114" t="s">
        <v>515</v>
      </c>
      <c r="J285" s="114" t="str">
        <f>VLOOKUP(I285,Presupuesto!$B$11:$C$565,2,0)</f>
        <v>AGUINALDO Y DECIMO CUARTO MES</v>
      </c>
      <c r="K285" s="96" t="str">
        <f t="shared" si="8"/>
        <v>Posgrado</v>
      </c>
      <c r="L285" s="96" t="s">
        <v>394</v>
      </c>
    </row>
    <row r="286" spans="3:12" ht="15.75" thickBot="1" x14ac:dyDescent="0.3">
      <c r="C286" s="170" t="s">
        <v>59</v>
      </c>
      <c r="D286" s="161"/>
      <c r="E286" s="152">
        <v>0</v>
      </c>
      <c r="F286" s="115">
        <f>IF(E284&lt;6,"",((E284-6)/12)*(G284/E284))</f>
        <v>0</v>
      </c>
      <c r="G286" s="95">
        <f>F286</f>
        <v>0</v>
      </c>
      <c r="H286" s="162"/>
      <c r="I286" s="99" t="s">
        <v>518</v>
      </c>
      <c r="J286" s="99" t="str">
        <f>VLOOKUP(I286,Presupuesto!$B$11:$C$565,2,0)</f>
        <v>DECIMOCUARTO MES</v>
      </c>
      <c r="K286" s="96" t="str">
        <f t="shared" si="8"/>
        <v>Posgrado</v>
      </c>
      <c r="L286" s="96" t="s">
        <v>394</v>
      </c>
    </row>
    <row r="287" spans="3:12" ht="15.75" thickBot="1" x14ac:dyDescent="0.3">
      <c r="C287" s="135" t="s">
        <v>491</v>
      </c>
      <c r="D287" s="197"/>
      <c r="E287" s="150">
        <v>12</v>
      </c>
      <c r="F287" s="276">
        <f>HLOOKUP($C287,$BZ$2:$CM$3,2,0)</f>
        <v>13238.9</v>
      </c>
      <c r="G287" s="111">
        <f>D287*E287*F287</f>
        <v>0</v>
      </c>
      <c r="H287" s="164"/>
      <c r="I287" s="112" t="s">
        <v>495</v>
      </c>
      <c r="J287" s="112" t="str">
        <f>VLOOKUP(I287,Presupuesto!$B$11:$C$565,2,0)</f>
        <v>SUELDOS Y SALARIOS PERMANENTES</v>
      </c>
      <c r="K287" s="96" t="str">
        <f t="shared" si="8"/>
        <v>Posgrado</v>
      </c>
      <c r="L287" s="96" t="s">
        <v>394</v>
      </c>
    </row>
    <row r="288" spans="3:12" x14ac:dyDescent="0.25">
      <c r="C288" s="169" t="s">
        <v>58</v>
      </c>
      <c r="D288" s="161"/>
      <c r="E288" s="152">
        <v>0</v>
      </c>
      <c r="F288" s="98">
        <f>IF(E287=0,"",(G287/E287)/12*E287)</f>
        <v>0</v>
      </c>
      <c r="G288" s="95">
        <f>F288</f>
        <v>0</v>
      </c>
      <c r="H288" s="162"/>
      <c r="I288" s="114" t="s">
        <v>515</v>
      </c>
      <c r="J288" s="114" t="str">
        <f>VLOOKUP(I288,Presupuesto!$B$11:$C$565,2,0)</f>
        <v>AGUINALDO Y DECIMO CUARTO MES</v>
      </c>
      <c r="K288" s="96" t="str">
        <f t="shared" si="8"/>
        <v>Posgrado</v>
      </c>
      <c r="L288" s="96" t="s">
        <v>394</v>
      </c>
    </row>
    <row r="289" spans="3:12" ht="15.75" thickBot="1" x14ac:dyDescent="0.3">
      <c r="C289" s="170" t="s">
        <v>59</v>
      </c>
      <c r="D289" s="161"/>
      <c r="E289" s="152">
        <v>0</v>
      </c>
      <c r="F289" s="115">
        <f>IF(E287&lt;6,"",((E287-6)/12)*(G287/E287))</f>
        <v>0</v>
      </c>
      <c r="G289" s="95">
        <f>F289</f>
        <v>0</v>
      </c>
      <c r="H289" s="162"/>
      <c r="I289" s="99" t="s">
        <v>518</v>
      </c>
      <c r="J289" s="99" t="str">
        <f>VLOOKUP(I289,Presupuesto!$B$11:$C$565,2,0)</f>
        <v>DECIMOCUARTO MES</v>
      </c>
      <c r="K289" s="96" t="str">
        <f t="shared" si="8"/>
        <v>Posgrado</v>
      </c>
      <c r="L289" s="96" t="s">
        <v>394</v>
      </c>
    </row>
    <row r="290" spans="3:12" ht="15.75" thickBot="1" x14ac:dyDescent="0.3">
      <c r="C290" s="135" t="s">
        <v>492</v>
      </c>
      <c r="D290" s="197"/>
      <c r="E290" s="150">
        <v>12</v>
      </c>
      <c r="F290" s="276">
        <f>HLOOKUP($C290,$BZ$2:$CM$3,2,0)</f>
        <v>12356.31</v>
      </c>
      <c r="G290" s="111">
        <f>D290*E290*F290</f>
        <v>0</v>
      </c>
      <c r="H290" s="164"/>
      <c r="I290" s="112" t="s">
        <v>495</v>
      </c>
      <c r="J290" s="112" t="str">
        <f>VLOOKUP(I290,Presupuesto!$B$11:$C$565,2,0)</f>
        <v>SUELDOS Y SALARIOS PERMANENTES</v>
      </c>
      <c r="K290" s="96" t="str">
        <f t="shared" ref="K290:K307" si="9">$K$257</f>
        <v>Posgrado</v>
      </c>
      <c r="L290" s="96" t="s">
        <v>394</v>
      </c>
    </row>
    <row r="291" spans="3:12" x14ac:dyDescent="0.25">
      <c r="C291" s="169" t="s">
        <v>58</v>
      </c>
      <c r="D291" s="161"/>
      <c r="E291" s="152">
        <v>0</v>
      </c>
      <c r="F291" s="98">
        <f>IF(E290=0,"",(G290/E290)/12*E290)</f>
        <v>0</v>
      </c>
      <c r="G291" s="95">
        <f>F291</f>
        <v>0</v>
      </c>
      <c r="H291" s="162"/>
      <c r="I291" s="114" t="s">
        <v>515</v>
      </c>
      <c r="J291" s="114" t="str">
        <f>VLOOKUP(I291,Presupuesto!$B$11:$C$565,2,0)</f>
        <v>AGUINALDO Y DECIMO CUARTO MES</v>
      </c>
      <c r="K291" s="96" t="str">
        <f t="shared" si="9"/>
        <v>Posgrado</v>
      </c>
      <c r="L291" s="96" t="s">
        <v>394</v>
      </c>
    </row>
    <row r="292" spans="3:12" ht="15.75" thickBot="1" x14ac:dyDescent="0.3">
      <c r="C292" s="170" t="s">
        <v>59</v>
      </c>
      <c r="D292" s="161"/>
      <c r="E292" s="152">
        <v>0</v>
      </c>
      <c r="F292" s="115">
        <f>IF(E290&lt;6,"",((E290-6)/12)*(G290/E290))</f>
        <v>0</v>
      </c>
      <c r="G292" s="95">
        <f>F292</f>
        <v>0</v>
      </c>
      <c r="H292" s="162"/>
      <c r="I292" s="99" t="s">
        <v>518</v>
      </c>
      <c r="J292" s="99" t="str">
        <f>VLOOKUP(I292,Presupuesto!$B$11:$C$565,2,0)</f>
        <v>DECIMOCUARTO MES</v>
      </c>
      <c r="K292" s="96" t="str">
        <f t="shared" si="9"/>
        <v>Posgrado</v>
      </c>
      <c r="L292" s="96" t="s">
        <v>394</v>
      </c>
    </row>
    <row r="293" spans="3:12" ht="15.75" thickBot="1" x14ac:dyDescent="0.3">
      <c r="C293" s="135" t="s">
        <v>493</v>
      </c>
      <c r="D293" s="197"/>
      <c r="E293" s="150">
        <v>12</v>
      </c>
      <c r="F293" s="276">
        <f>HLOOKUP($C293,$BZ$2:$CM$3,2,0)</f>
        <v>463.22</v>
      </c>
      <c r="G293" s="111">
        <f>D293*E293*F293</f>
        <v>0</v>
      </c>
      <c r="H293" s="164"/>
      <c r="I293" s="112" t="s">
        <v>495</v>
      </c>
      <c r="J293" s="112" t="str">
        <f>VLOOKUP(I293,Presupuesto!$B$11:$C$565,2,0)</f>
        <v>SUELDOS Y SALARIOS PERMANENTES</v>
      </c>
      <c r="K293" s="96" t="str">
        <f t="shared" si="9"/>
        <v>Posgrado</v>
      </c>
      <c r="L293" s="96" t="s">
        <v>394</v>
      </c>
    </row>
    <row r="294" spans="3:12" x14ac:dyDescent="0.25">
      <c r="C294" s="169" t="s">
        <v>58</v>
      </c>
      <c r="D294" s="161"/>
      <c r="E294" s="152">
        <v>0</v>
      </c>
      <c r="F294" s="98">
        <f>IF(E293=0,"",(G293/E293)/12*E293)</f>
        <v>0</v>
      </c>
      <c r="G294" s="95">
        <f>F294</f>
        <v>0</v>
      </c>
      <c r="H294" s="162"/>
      <c r="I294" s="114" t="s">
        <v>515</v>
      </c>
      <c r="J294" s="114" t="str">
        <f>VLOOKUP(I294,Presupuesto!$B$11:$C$565,2,0)</f>
        <v>AGUINALDO Y DECIMO CUARTO MES</v>
      </c>
      <c r="K294" s="96" t="str">
        <f t="shared" si="9"/>
        <v>Posgrado</v>
      </c>
      <c r="L294" s="96" t="s">
        <v>394</v>
      </c>
    </row>
    <row r="295" spans="3:12" ht="15.75" thickBot="1" x14ac:dyDescent="0.3">
      <c r="C295" s="170" t="s">
        <v>59</v>
      </c>
      <c r="D295" s="161"/>
      <c r="E295" s="152">
        <v>0</v>
      </c>
      <c r="F295" s="115">
        <f>IF(E293&lt;6,"",((E293-6)/12)*(G293/E293))</f>
        <v>0</v>
      </c>
      <c r="G295" s="95">
        <f>F295</f>
        <v>0</v>
      </c>
      <c r="H295" s="162"/>
      <c r="I295" s="99" t="s">
        <v>518</v>
      </c>
      <c r="J295" s="99" t="str">
        <f>VLOOKUP(I295,Presupuesto!$B$11:$C$565,2,0)</f>
        <v>DECIMOCUARTO MES</v>
      </c>
      <c r="K295" s="96" t="str">
        <f t="shared" si="9"/>
        <v>Posgrado</v>
      </c>
      <c r="L295" s="96" t="s">
        <v>394</v>
      </c>
    </row>
    <row r="296" spans="3:12" ht="15.75" thickBot="1" x14ac:dyDescent="0.3">
      <c r="C296" s="135" t="s">
        <v>494</v>
      </c>
      <c r="D296" s="197"/>
      <c r="E296" s="150">
        <v>12</v>
      </c>
      <c r="F296" s="276">
        <f>HLOOKUP($C296,$BZ$2:$CM$3,2,0)</f>
        <v>2007.3</v>
      </c>
      <c r="G296" s="111">
        <f>D296*E296*F296</f>
        <v>0</v>
      </c>
      <c r="H296" s="164"/>
      <c r="I296" s="112" t="s">
        <v>495</v>
      </c>
      <c r="J296" s="112" t="str">
        <f>VLOOKUP(I296,Presupuesto!$B$11:$C$565,2,0)</f>
        <v>SUELDOS Y SALARIOS PERMANENTES</v>
      </c>
      <c r="K296" s="96" t="str">
        <f t="shared" si="9"/>
        <v>Posgrado</v>
      </c>
      <c r="L296" s="96" t="s">
        <v>394</v>
      </c>
    </row>
    <row r="297" spans="3:12" x14ac:dyDescent="0.25">
      <c r="C297" s="169" t="s">
        <v>58</v>
      </c>
      <c r="D297" s="161"/>
      <c r="E297" s="152">
        <v>0</v>
      </c>
      <c r="F297" s="98">
        <f>IF(E296=0,"",(G296/E296)/12*E296)</f>
        <v>0</v>
      </c>
      <c r="G297" s="95">
        <f>F297</f>
        <v>0</v>
      </c>
      <c r="H297" s="162"/>
      <c r="I297" s="114" t="s">
        <v>515</v>
      </c>
      <c r="J297" s="114" t="str">
        <f>VLOOKUP(I297,Presupuesto!$B$11:$C$565,2,0)</f>
        <v>AGUINALDO Y DECIMO CUARTO MES</v>
      </c>
      <c r="K297" s="96" t="str">
        <f t="shared" si="9"/>
        <v>Posgrado</v>
      </c>
      <c r="L297" s="96" t="s">
        <v>394</v>
      </c>
    </row>
    <row r="298" spans="3:12" ht="15.75" thickBot="1" x14ac:dyDescent="0.3">
      <c r="C298" s="170" t="s">
        <v>59</v>
      </c>
      <c r="D298" s="161"/>
      <c r="E298" s="152">
        <v>0</v>
      </c>
      <c r="F298" s="115">
        <f>IF(E296&lt;6,"",((E296-6)/12)*(G296/E296))</f>
        <v>0</v>
      </c>
      <c r="G298" s="95">
        <f>F298</f>
        <v>0</v>
      </c>
      <c r="H298" s="162"/>
      <c r="I298" s="99" t="s">
        <v>518</v>
      </c>
      <c r="J298" s="99" t="str">
        <f>VLOOKUP(I298,Presupuesto!$B$11:$C$565,2,0)</f>
        <v>DECIMOCUARTO MES</v>
      </c>
      <c r="K298" s="96" t="str">
        <f t="shared" si="9"/>
        <v>Posgrado</v>
      </c>
      <c r="L298" s="96" t="s">
        <v>394</v>
      </c>
    </row>
    <row r="299" spans="3:12" ht="15.75" thickBot="1" x14ac:dyDescent="0.3">
      <c r="C299" s="138" t="s">
        <v>83</v>
      </c>
      <c r="D299" s="197"/>
      <c r="E299" s="150">
        <v>12</v>
      </c>
      <c r="F299" s="137">
        <v>30000</v>
      </c>
      <c r="G299" s="111">
        <f>D299*E299*F299</f>
        <v>0</v>
      </c>
      <c r="H299" s="164"/>
      <c r="I299" s="112" t="s">
        <v>563</v>
      </c>
      <c r="J299" s="112" t="str">
        <f>VLOOKUP(I299,Presupuesto!$B$11:$C$565,2,0)</f>
        <v>CONTRATOS ESPECIALES</v>
      </c>
      <c r="K299" s="96" t="str">
        <f t="shared" si="9"/>
        <v>Posgrado</v>
      </c>
      <c r="L299" s="96" t="s">
        <v>394</v>
      </c>
    </row>
    <row r="300" spans="3:12" x14ac:dyDescent="0.25">
      <c r="C300" s="169" t="s">
        <v>58</v>
      </c>
      <c r="D300" s="161"/>
      <c r="E300" s="152">
        <v>0</v>
      </c>
      <c r="F300" s="115">
        <f>IF(E299=0,"",(G299/E299)/12*E299)</f>
        <v>0</v>
      </c>
      <c r="G300" s="95">
        <f>F300</f>
        <v>0</v>
      </c>
      <c r="H300" s="162"/>
      <c r="I300" s="99" t="s">
        <v>563</v>
      </c>
      <c r="J300" s="99" t="str">
        <f>VLOOKUP(I300,Presupuesto!$B$11:$C$565,2,0)</f>
        <v>CONTRATOS ESPECIALES</v>
      </c>
      <c r="K300" s="96" t="str">
        <f t="shared" si="9"/>
        <v>Posgrado</v>
      </c>
      <c r="L300" s="96" t="s">
        <v>393</v>
      </c>
    </row>
    <row r="301" spans="3:12" ht="15.75" thickBot="1" x14ac:dyDescent="0.3">
      <c r="C301" s="170" t="s">
        <v>59</v>
      </c>
      <c r="D301" s="161"/>
      <c r="E301" s="152">
        <v>0</v>
      </c>
      <c r="F301" s="98">
        <f>IF(E299&lt;6,"",((E299-6)/12)*(G299/E299))</f>
        <v>0</v>
      </c>
      <c r="G301" s="95">
        <f>F301</f>
        <v>0</v>
      </c>
      <c r="H301" s="162"/>
      <c r="I301" s="99" t="s">
        <v>563</v>
      </c>
      <c r="J301" s="99" t="str">
        <f>VLOOKUP(I301,Presupuesto!$B$11:$C$565,2,0)</f>
        <v>CONTRATOS ESPECIALES</v>
      </c>
      <c r="K301" s="96" t="str">
        <f t="shared" si="9"/>
        <v>Posgrado</v>
      </c>
      <c r="L301" s="96" t="s">
        <v>398</v>
      </c>
    </row>
    <row r="302" spans="3:12" ht="15.75" thickBot="1" x14ac:dyDescent="0.3">
      <c r="C302" s="138" t="s">
        <v>60</v>
      </c>
      <c r="D302" s="197"/>
      <c r="E302" s="150">
        <v>12</v>
      </c>
      <c r="F302" s="116">
        <v>30000</v>
      </c>
      <c r="G302" s="111">
        <f>D302*E302*F302</f>
        <v>0</v>
      </c>
      <c r="H302" s="164"/>
      <c r="I302" s="112" t="s">
        <v>704</v>
      </c>
      <c r="J302" s="112" t="str">
        <f>VLOOKUP(I302,Presupuesto!$B$11:$C$565,2,0)</f>
        <v>OTROS SERVICIOS TECNICOS Y PROFESIONALES</v>
      </c>
      <c r="K302" s="96" t="str">
        <f t="shared" si="9"/>
        <v>Posgrado</v>
      </c>
      <c r="L302" s="96" t="s">
        <v>393</v>
      </c>
    </row>
    <row r="303" spans="3:12" x14ac:dyDescent="0.25">
      <c r="C303" s="169" t="s">
        <v>58</v>
      </c>
      <c r="D303" s="161"/>
      <c r="E303" s="152">
        <v>0</v>
      </c>
      <c r="F303" s="98">
        <v>0</v>
      </c>
      <c r="G303" s="95">
        <f>F303</f>
        <v>0</v>
      </c>
      <c r="H303" s="162"/>
      <c r="I303" s="99" t="s">
        <v>704</v>
      </c>
      <c r="J303" s="99" t="str">
        <f>VLOOKUP(I303,Presupuesto!$B$11:$C$565,2,0)</f>
        <v>OTROS SERVICIOS TECNICOS Y PROFESIONALES</v>
      </c>
      <c r="K303" s="96" t="str">
        <f t="shared" si="9"/>
        <v>Posgrado</v>
      </c>
      <c r="L303" s="96" t="s">
        <v>393</v>
      </c>
    </row>
    <row r="304" spans="3:12" ht="15.75" thickBot="1" x14ac:dyDescent="0.3">
      <c r="C304" s="170" t="s">
        <v>59</v>
      </c>
      <c r="D304" s="161"/>
      <c r="E304" s="152">
        <v>0</v>
      </c>
      <c r="F304" s="98">
        <v>0</v>
      </c>
      <c r="G304" s="95">
        <f>F304</f>
        <v>0</v>
      </c>
      <c r="H304" s="162"/>
      <c r="I304" s="99" t="s">
        <v>704</v>
      </c>
      <c r="J304" s="99" t="str">
        <f>VLOOKUP(I304,Presupuesto!$B$11:$C$565,2,0)</f>
        <v>OTROS SERVICIOS TECNICOS Y PROFESIONALES</v>
      </c>
      <c r="K304" s="96" t="str">
        <f t="shared" si="9"/>
        <v>Posgrado</v>
      </c>
      <c r="L304" s="96" t="s">
        <v>393</v>
      </c>
    </row>
    <row r="305" spans="3:12" ht="15.75" thickBot="1" x14ac:dyDescent="0.3">
      <c r="C305" s="138" t="s">
        <v>61</v>
      </c>
      <c r="D305" s="197"/>
      <c r="E305" s="150">
        <v>12</v>
      </c>
      <c r="F305" s="116">
        <v>30000</v>
      </c>
      <c r="G305" s="111">
        <f>D305*E305*F305</f>
        <v>0</v>
      </c>
      <c r="H305" s="164"/>
      <c r="I305" s="112" t="s">
        <v>495</v>
      </c>
      <c r="J305" s="112" t="str">
        <f>VLOOKUP(I305,Presupuesto!$B$11:$C$565,2,0)</f>
        <v>SUELDOS Y SALARIOS PERMANENTES</v>
      </c>
      <c r="K305" s="96" t="str">
        <f t="shared" si="9"/>
        <v>Posgrado</v>
      </c>
      <c r="L305" s="96" t="s">
        <v>393</v>
      </c>
    </row>
    <row r="306" spans="3:12" x14ac:dyDescent="0.25">
      <c r="C306" s="169" t="s">
        <v>58</v>
      </c>
      <c r="D306" s="167"/>
      <c r="E306" s="129">
        <v>0</v>
      </c>
      <c r="F306" s="117">
        <f>IF(E305=0,"",(G305/E305)/12*E305)</f>
        <v>0</v>
      </c>
      <c r="G306" s="118">
        <f>F306</f>
        <v>0</v>
      </c>
      <c r="H306" s="162"/>
      <c r="I306" s="99" t="s">
        <v>515</v>
      </c>
      <c r="J306" s="99" t="str">
        <f>VLOOKUP(I306,Presupuesto!$B$11:$C$565,2,0)</f>
        <v>AGUINALDO Y DECIMO CUARTO MES</v>
      </c>
      <c r="K306" s="96" t="str">
        <f t="shared" si="9"/>
        <v>Posgrado</v>
      </c>
      <c r="L306" s="96" t="s">
        <v>393</v>
      </c>
    </row>
    <row r="307" spans="3:12" ht="15.75" thickBot="1" x14ac:dyDescent="0.3">
      <c r="C307" s="171" t="s">
        <v>59</v>
      </c>
      <c r="D307" s="160"/>
      <c r="E307" s="130">
        <v>0</v>
      </c>
      <c r="F307" s="103">
        <f>IF(E305&lt;6,"",((E305-6)/12)*(G305/E305))</f>
        <v>0</v>
      </c>
      <c r="G307" s="103">
        <f>F307</f>
        <v>0</v>
      </c>
      <c r="H307" s="160"/>
      <c r="I307" s="104" t="s">
        <v>518</v>
      </c>
      <c r="J307" s="122" t="str">
        <f>VLOOKUP(I307,Presupuesto!$B$11:$C$565,2,0)</f>
        <v>DECIMOCUARTO MES</v>
      </c>
      <c r="K307" s="104" t="str">
        <f t="shared" si="9"/>
        <v>Posgrado</v>
      </c>
      <c r="L307" s="122" t="s">
        <v>393</v>
      </c>
    </row>
    <row r="309" spans="3:12" ht="15.75" thickBot="1" x14ac:dyDescent="0.3">
      <c r="K309" s="151"/>
    </row>
    <row r="310" spans="3:12" ht="15.75" thickBot="1" x14ac:dyDescent="0.3">
      <c r="C310" s="69" t="s">
        <v>43</v>
      </c>
      <c r="D310" s="30">
        <f>SUM(G317:G367)</f>
        <v>0</v>
      </c>
      <c r="E310" s="91"/>
      <c r="F310" s="91"/>
      <c r="G310" s="91"/>
      <c r="H310" s="75"/>
      <c r="I310" s="75"/>
      <c r="J310" s="75"/>
      <c r="K310" s="151"/>
    </row>
    <row r="311" spans="3:12" x14ac:dyDescent="0.25">
      <c r="D311" s="31"/>
      <c r="E311" s="91"/>
      <c r="F311" s="91"/>
      <c r="G311" s="91"/>
      <c r="H311" s="75"/>
      <c r="I311" s="75"/>
      <c r="J311" s="75"/>
      <c r="K311" s="151"/>
    </row>
    <row r="312" spans="3:12" x14ac:dyDescent="0.25">
      <c r="D312" s="31"/>
      <c r="E312" s="91"/>
      <c r="F312" s="91"/>
      <c r="G312" s="91"/>
      <c r="H312" s="75"/>
      <c r="I312" s="75"/>
      <c r="J312" s="75"/>
      <c r="K312" s="151"/>
    </row>
    <row r="313" spans="3:12" ht="15.75" x14ac:dyDescent="0.25">
      <c r="C313" s="200" t="s">
        <v>391</v>
      </c>
      <c r="D313" s="322"/>
      <c r="E313" s="91"/>
      <c r="F313" s="91"/>
      <c r="G313" s="91"/>
      <c r="H313" s="75"/>
      <c r="I313" s="75"/>
      <c r="J313" s="75"/>
      <c r="K313" s="151"/>
    </row>
    <row r="314" spans="3:12" ht="18.75" x14ac:dyDescent="0.25">
      <c r="C314" s="205"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TIC_vacía'!$F:$G,2,FALSE),IFERROR(VLOOKUP(D313,'16. Desa. del Sistema Educ.Sup.'!$F:$G,2,FALSE),IFERROR(VLOOKUP(D313,'8. Cultura de Inno. Insti...'!$F:$G,2,FALSE),VLOOKUP(D313,'7. Lo Esencial de la Reforma U.'!$F:$G,2,0)))))))))))))))))</f>
        <v>#N/A</v>
      </c>
      <c r="D314" s="31"/>
      <c r="E314" s="91"/>
      <c r="F314" s="91"/>
      <c r="G314" s="91"/>
      <c r="H314" s="75"/>
      <c r="I314" s="75"/>
      <c r="J314" s="75"/>
      <c r="K314" s="151"/>
    </row>
    <row r="315" spans="3:12" ht="15.75" thickBot="1" x14ac:dyDescent="0.3">
      <c r="C315" s="175"/>
      <c r="D315" s="31"/>
      <c r="E315" s="91"/>
      <c r="F315" s="91"/>
      <c r="G315" s="91"/>
      <c r="H315" s="75"/>
      <c r="I315" s="75"/>
      <c r="J315" s="75"/>
      <c r="K315" s="151"/>
    </row>
    <row r="316" spans="3:12" ht="30.75" thickBot="1" x14ac:dyDescent="0.3">
      <c r="C316" s="132" t="s">
        <v>44</v>
      </c>
      <c r="D316" s="136" t="s">
        <v>55</v>
      </c>
      <c r="E316" s="168" t="s">
        <v>56</v>
      </c>
      <c r="F316" s="136" t="s">
        <v>57</v>
      </c>
      <c r="G316" s="133" t="s">
        <v>27</v>
      </c>
      <c r="H316" s="131" t="s">
        <v>130</v>
      </c>
      <c r="I316" s="134" t="s">
        <v>46</v>
      </c>
      <c r="J316" s="134" t="s">
        <v>131</v>
      </c>
      <c r="K316" s="134" t="s">
        <v>409</v>
      </c>
      <c r="L316" s="134" t="s">
        <v>410</v>
      </c>
    </row>
    <row r="317" spans="3:12" ht="15.75" thickBot="1" x14ac:dyDescent="0.3">
      <c r="C317" s="135" t="s">
        <v>481</v>
      </c>
      <c r="D317" s="197"/>
      <c r="E317" s="150">
        <v>12</v>
      </c>
      <c r="F317" s="276">
        <f>HLOOKUP($C317,$BZ$2:$CM$3,2,0)</f>
        <v>43674.39</v>
      </c>
      <c r="G317" s="111">
        <f>D317*E317*F317</f>
        <v>0</v>
      </c>
      <c r="H317" s="164"/>
      <c r="I317" s="112" t="s">
        <v>495</v>
      </c>
      <c r="J317" s="112" t="str">
        <f>VLOOKUP(I317,Presupuesto!$B$11:$C$565,2,0)</f>
        <v>SUELDOS Y SALARIOS PERMANENTES</v>
      </c>
      <c r="K317" s="213" t="s">
        <v>1446</v>
      </c>
      <c r="L317" s="96" t="s">
        <v>393</v>
      </c>
    </row>
    <row r="318" spans="3:12" x14ac:dyDescent="0.25">
      <c r="C318" s="169" t="s">
        <v>58</v>
      </c>
      <c r="D318" s="161"/>
      <c r="E318" s="152">
        <v>0</v>
      </c>
      <c r="F318" s="98">
        <f>IF(E317=0,"",(G317/E317)/12*E317)</f>
        <v>0</v>
      </c>
      <c r="G318" s="95">
        <f>F318</f>
        <v>0</v>
      </c>
      <c r="H318" s="162"/>
      <c r="I318" s="114" t="s">
        <v>515</v>
      </c>
      <c r="J318" s="114" t="str">
        <f>VLOOKUP(I318,Presupuesto!$B$11:$C$565,2,0)</f>
        <v>AGUINALDO Y DECIMO CUARTO MES</v>
      </c>
      <c r="K318" s="96" t="str">
        <f t="shared" ref="K318:K349" si="10">$K$317</f>
        <v>Posgrado</v>
      </c>
      <c r="L318" s="96" t="s">
        <v>411</v>
      </c>
    </row>
    <row r="319" spans="3:12" ht="15.75" thickBot="1" x14ac:dyDescent="0.3">
      <c r="C319" s="170" t="s">
        <v>59</v>
      </c>
      <c r="D319" s="161"/>
      <c r="E319" s="152">
        <v>0</v>
      </c>
      <c r="F319" s="115">
        <f>IF(E317&lt;6,"",((E317-6)/12)*(G317/E317))</f>
        <v>0</v>
      </c>
      <c r="G319" s="95">
        <f>F319</f>
        <v>0</v>
      </c>
      <c r="H319" s="162"/>
      <c r="I319" s="99" t="s">
        <v>518</v>
      </c>
      <c r="J319" s="99" t="str">
        <f>VLOOKUP(I319,Presupuesto!$B$11:$C$565,2,0)</f>
        <v>DECIMOCUARTO MES</v>
      </c>
      <c r="K319" s="96" t="str">
        <f t="shared" si="10"/>
        <v>Posgrado</v>
      </c>
      <c r="L319" s="96" t="s">
        <v>394</v>
      </c>
    </row>
    <row r="320" spans="3:12" ht="15.75" thickBot="1" x14ac:dyDescent="0.3">
      <c r="C320" s="135" t="s">
        <v>482</v>
      </c>
      <c r="D320" s="197"/>
      <c r="E320" s="150">
        <v>12</v>
      </c>
      <c r="F320" s="276">
        <f>HLOOKUP($C320,$BZ$2:$CM$3,2,0)</f>
        <v>39703.99</v>
      </c>
      <c r="G320" s="111">
        <f>D320*E320*F320</f>
        <v>0</v>
      </c>
      <c r="H320" s="164"/>
      <c r="I320" s="112" t="s">
        <v>495</v>
      </c>
      <c r="J320" s="112" t="str">
        <f>VLOOKUP(I320,Presupuesto!$B$11:$C$565,2,0)</f>
        <v>SUELDOS Y SALARIOS PERMANENTES</v>
      </c>
      <c r="K320" s="96" t="str">
        <f t="shared" si="10"/>
        <v>Posgrado</v>
      </c>
      <c r="L320" s="96" t="s">
        <v>394</v>
      </c>
    </row>
    <row r="321" spans="3:12" x14ac:dyDescent="0.25">
      <c r="C321" s="169" t="s">
        <v>58</v>
      </c>
      <c r="D321" s="161"/>
      <c r="E321" s="152">
        <v>0</v>
      </c>
      <c r="F321" s="98">
        <f>IF(E320=0,"",(G320/E320)/12*E320)</f>
        <v>0</v>
      </c>
      <c r="G321" s="95">
        <f>F321</f>
        <v>0</v>
      </c>
      <c r="H321" s="162"/>
      <c r="I321" s="114" t="s">
        <v>515</v>
      </c>
      <c r="J321" s="114" t="str">
        <f>VLOOKUP(I321,Presupuesto!$B$11:$C$565,2,0)</f>
        <v>AGUINALDO Y DECIMO CUARTO MES</v>
      </c>
      <c r="K321" s="96" t="str">
        <f t="shared" si="10"/>
        <v>Posgrado</v>
      </c>
      <c r="L321" s="96" t="s">
        <v>394</v>
      </c>
    </row>
    <row r="322" spans="3:12" ht="15.75" thickBot="1" x14ac:dyDescent="0.3">
      <c r="C322" s="170" t="s">
        <v>59</v>
      </c>
      <c r="D322" s="161"/>
      <c r="E322" s="152">
        <v>0</v>
      </c>
      <c r="F322" s="115">
        <f>IF(E320&lt;6,"",((E320-6)/12)*(G320/E320))</f>
        <v>0</v>
      </c>
      <c r="G322" s="95">
        <f>F322</f>
        <v>0</v>
      </c>
      <c r="H322" s="162"/>
      <c r="I322" s="99" t="s">
        <v>518</v>
      </c>
      <c r="J322" s="99" t="str">
        <f>VLOOKUP(I322,Presupuesto!$B$11:$C$565,2,0)</f>
        <v>DECIMOCUARTO MES</v>
      </c>
      <c r="K322" s="96" t="str">
        <f t="shared" si="10"/>
        <v>Posgrado</v>
      </c>
      <c r="L322" s="96" t="s">
        <v>394</v>
      </c>
    </row>
    <row r="323" spans="3:12" ht="15.75" thickBot="1" x14ac:dyDescent="0.3">
      <c r="C323" s="135" t="s">
        <v>483</v>
      </c>
      <c r="D323" s="197"/>
      <c r="E323" s="150">
        <v>12</v>
      </c>
      <c r="F323" s="276">
        <f>HLOOKUP($C323,$BZ$2:$CM$3,2,0)</f>
        <v>35733.589999999997</v>
      </c>
      <c r="G323" s="111">
        <f>D323*E323*F323</f>
        <v>0</v>
      </c>
      <c r="H323" s="164"/>
      <c r="I323" s="112" t="s">
        <v>495</v>
      </c>
      <c r="J323" s="112" t="str">
        <f>VLOOKUP(I323,Presupuesto!$B$11:$C$565,2,0)</f>
        <v>SUELDOS Y SALARIOS PERMANENTES</v>
      </c>
      <c r="K323" s="96" t="str">
        <f t="shared" si="10"/>
        <v>Posgrado</v>
      </c>
      <c r="L323" s="96" t="s">
        <v>394</v>
      </c>
    </row>
    <row r="324" spans="3:12" x14ac:dyDescent="0.25">
      <c r="C324" s="169" t="s">
        <v>58</v>
      </c>
      <c r="D324" s="161"/>
      <c r="E324" s="152">
        <v>0</v>
      </c>
      <c r="F324" s="98">
        <f>IF(E323=0,"",(G323/E323)/12*E323)</f>
        <v>0</v>
      </c>
      <c r="G324" s="95">
        <f>F324</f>
        <v>0</v>
      </c>
      <c r="H324" s="162"/>
      <c r="I324" s="114" t="s">
        <v>515</v>
      </c>
      <c r="J324" s="114" t="str">
        <f>VLOOKUP(I324,Presupuesto!$B$11:$C$565,2,0)</f>
        <v>AGUINALDO Y DECIMO CUARTO MES</v>
      </c>
      <c r="K324" s="96" t="str">
        <f t="shared" si="10"/>
        <v>Posgrado</v>
      </c>
      <c r="L324" s="96" t="s">
        <v>394</v>
      </c>
    </row>
    <row r="325" spans="3:12" ht="15.75" thickBot="1" x14ac:dyDescent="0.3">
      <c r="C325" s="170" t="s">
        <v>59</v>
      </c>
      <c r="D325" s="161"/>
      <c r="E325" s="152">
        <v>0</v>
      </c>
      <c r="F325" s="115">
        <f>IF(E323&lt;6,"",((E323-6)/12)*(G323/E323))</f>
        <v>0</v>
      </c>
      <c r="G325" s="95">
        <f>F325</f>
        <v>0</v>
      </c>
      <c r="H325" s="162"/>
      <c r="I325" s="99" t="s">
        <v>518</v>
      </c>
      <c r="J325" s="99" t="str">
        <f>VLOOKUP(I325,Presupuesto!$B$11:$C$565,2,0)</f>
        <v>DECIMOCUARTO MES</v>
      </c>
      <c r="K325" s="96" t="str">
        <f t="shared" si="10"/>
        <v>Posgrado</v>
      </c>
      <c r="L325" s="96" t="s">
        <v>394</v>
      </c>
    </row>
    <row r="326" spans="3:12" ht="15.75" thickBot="1" x14ac:dyDescent="0.3">
      <c r="C326" s="135" t="s">
        <v>484</v>
      </c>
      <c r="D326" s="197"/>
      <c r="E326" s="150">
        <v>12</v>
      </c>
      <c r="F326" s="276">
        <f>HLOOKUP($C326,$BZ$2:$CM$3,2,0)</f>
        <v>31763.19</v>
      </c>
      <c r="G326" s="111">
        <f>D326*E326*F326</f>
        <v>0</v>
      </c>
      <c r="H326" s="164"/>
      <c r="I326" s="112" t="s">
        <v>495</v>
      </c>
      <c r="J326" s="112" t="str">
        <f>VLOOKUP(I326,Presupuesto!$B$11:$C$565,2,0)</f>
        <v>SUELDOS Y SALARIOS PERMANENTES</v>
      </c>
      <c r="K326" s="96" t="str">
        <f t="shared" si="10"/>
        <v>Posgrado</v>
      </c>
      <c r="L326" s="96" t="s">
        <v>394</v>
      </c>
    </row>
    <row r="327" spans="3:12" x14ac:dyDescent="0.25">
      <c r="C327" s="169" t="s">
        <v>58</v>
      </c>
      <c r="D327" s="161"/>
      <c r="E327" s="152">
        <v>0</v>
      </c>
      <c r="F327" s="98">
        <f>IF(E326=0,"",(G326/E326)/12*E326)</f>
        <v>0</v>
      </c>
      <c r="G327" s="95">
        <f>F327</f>
        <v>0</v>
      </c>
      <c r="H327" s="162"/>
      <c r="I327" s="114" t="s">
        <v>515</v>
      </c>
      <c r="J327" s="114" t="str">
        <f>VLOOKUP(I327,Presupuesto!$B$11:$C$565,2,0)</f>
        <v>AGUINALDO Y DECIMO CUARTO MES</v>
      </c>
      <c r="K327" s="96" t="str">
        <f t="shared" si="10"/>
        <v>Posgrado</v>
      </c>
      <c r="L327" s="96" t="s">
        <v>394</v>
      </c>
    </row>
    <row r="328" spans="3:12" ht="15.75" thickBot="1" x14ac:dyDescent="0.3">
      <c r="C328" s="170" t="s">
        <v>59</v>
      </c>
      <c r="D328" s="161"/>
      <c r="E328" s="152">
        <v>0</v>
      </c>
      <c r="F328" s="115">
        <f>IF(E326&lt;6,"",((E326-6)/12)*(G326/E326))</f>
        <v>0</v>
      </c>
      <c r="G328" s="95">
        <f>F328</f>
        <v>0</v>
      </c>
      <c r="H328" s="162"/>
      <c r="I328" s="99" t="s">
        <v>518</v>
      </c>
      <c r="J328" s="99" t="str">
        <f>VLOOKUP(I328,Presupuesto!$B$11:$C$565,2,0)</f>
        <v>DECIMOCUARTO MES</v>
      </c>
      <c r="K328" s="96" t="str">
        <f t="shared" si="10"/>
        <v>Posgrado</v>
      </c>
      <c r="L328" s="96" t="s">
        <v>394</v>
      </c>
    </row>
    <row r="329" spans="3:12" ht="15.75" thickBot="1" x14ac:dyDescent="0.3">
      <c r="C329" s="135" t="s">
        <v>485</v>
      </c>
      <c r="D329" s="197"/>
      <c r="E329" s="150">
        <v>12</v>
      </c>
      <c r="F329" s="276">
        <f>HLOOKUP($C329,$BZ$2:$CM$3,2,0)</f>
        <v>29777.99</v>
      </c>
      <c r="G329" s="111">
        <f>D329*E329*F329</f>
        <v>0</v>
      </c>
      <c r="H329" s="164"/>
      <c r="I329" s="112" t="s">
        <v>495</v>
      </c>
      <c r="J329" s="112" t="str">
        <f>VLOOKUP(I329,Presupuesto!$B$11:$C$565,2,0)</f>
        <v>SUELDOS Y SALARIOS PERMANENTES</v>
      </c>
      <c r="K329" s="96" t="str">
        <f t="shared" si="10"/>
        <v>Posgrado</v>
      </c>
      <c r="L329" s="96" t="s">
        <v>394</v>
      </c>
    </row>
    <row r="330" spans="3:12" x14ac:dyDescent="0.25">
      <c r="C330" s="169" t="s">
        <v>58</v>
      </c>
      <c r="D330" s="161"/>
      <c r="E330" s="152">
        <v>0</v>
      </c>
      <c r="F330" s="98">
        <f>IF(E329=0,"",(G329/E329)/12*E329)</f>
        <v>0</v>
      </c>
      <c r="G330" s="95">
        <f>F330</f>
        <v>0</v>
      </c>
      <c r="H330" s="162"/>
      <c r="I330" s="114" t="s">
        <v>515</v>
      </c>
      <c r="J330" s="114" t="str">
        <f>VLOOKUP(I330,Presupuesto!$B$11:$C$565,2,0)</f>
        <v>AGUINALDO Y DECIMO CUARTO MES</v>
      </c>
      <c r="K330" s="96" t="str">
        <f t="shared" si="10"/>
        <v>Posgrado</v>
      </c>
      <c r="L330" s="96" t="s">
        <v>394</v>
      </c>
    </row>
    <row r="331" spans="3:12" ht="15.75" thickBot="1" x14ac:dyDescent="0.3">
      <c r="C331" s="170" t="s">
        <v>59</v>
      </c>
      <c r="D331" s="161"/>
      <c r="E331" s="152">
        <v>0</v>
      </c>
      <c r="F331" s="115">
        <f>IF(E329&lt;6,"",((E329-6)/12)*(G329/E329))</f>
        <v>0</v>
      </c>
      <c r="G331" s="95">
        <f>F331</f>
        <v>0</v>
      </c>
      <c r="H331" s="162"/>
      <c r="I331" s="99" t="s">
        <v>518</v>
      </c>
      <c r="J331" s="99" t="str">
        <f>VLOOKUP(I331,Presupuesto!$B$11:$C$565,2,0)</f>
        <v>DECIMOCUARTO MES</v>
      </c>
      <c r="K331" s="96" t="str">
        <f t="shared" si="10"/>
        <v>Posgrado</v>
      </c>
      <c r="L331" s="96" t="s">
        <v>394</v>
      </c>
    </row>
    <row r="332" spans="3:12" ht="15.75" thickBot="1" x14ac:dyDescent="0.3">
      <c r="C332" s="135" t="s">
        <v>486</v>
      </c>
      <c r="D332" s="197"/>
      <c r="E332" s="150">
        <v>12</v>
      </c>
      <c r="F332" s="276">
        <f>HLOOKUP($C332,$BZ$2:$CM$3,2,0)</f>
        <v>27792.79</v>
      </c>
      <c r="G332" s="111">
        <f>D332*E332*F332</f>
        <v>0</v>
      </c>
      <c r="H332" s="164"/>
      <c r="I332" s="112" t="s">
        <v>495</v>
      </c>
      <c r="J332" s="112" t="str">
        <f>VLOOKUP(I332,Presupuesto!$B$11:$C$565,2,0)</f>
        <v>SUELDOS Y SALARIOS PERMANENTES</v>
      </c>
      <c r="K332" s="96" t="str">
        <f t="shared" si="10"/>
        <v>Posgrado</v>
      </c>
      <c r="L332" s="96" t="s">
        <v>394</v>
      </c>
    </row>
    <row r="333" spans="3:12" x14ac:dyDescent="0.25">
      <c r="C333" s="169" t="s">
        <v>58</v>
      </c>
      <c r="D333" s="161"/>
      <c r="E333" s="152">
        <v>0</v>
      </c>
      <c r="F333" s="98">
        <f>IF(E332=0,"",(G332/E332)/12*E332)</f>
        <v>0</v>
      </c>
      <c r="G333" s="95">
        <f>F333</f>
        <v>0</v>
      </c>
      <c r="H333" s="162"/>
      <c r="I333" s="114" t="s">
        <v>515</v>
      </c>
      <c r="J333" s="114" t="str">
        <f>VLOOKUP(I333,Presupuesto!$B$11:$C$565,2,0)</f>
        <v>AGUINALDO Y DECIMO CUARTO MES</v>
      </c>
      <c r="K333" s="96" t="str">
        <f t="shared" si="10"/>
        <v>Posgrado</v>
      </c>
      <c r="L333" s="96" t="s">
        <v>394</v>
      </c>
    </row>
    <row r="334" spans="3:12" ht="15.75" thickBot="1" x14ac:dyDescent="0.3">
      <c r="C334" s="170" t="s">
        <v>59</v>
      </c>
      <c r="D334" s="161"/>
      <c r="E334" s="152">
        <v>0</v>
      </c>
      <c r="F334" s="115">
        <f>IF(E332&lt;6,"",((E332-6)/12)*(G332/E332))</f>
        <v>0</v>
      </c>
      <c r="G334" s="95">
        <f>F334</f>
        <v>0</v>
      </c>
      <c r="H334" s="162"/>
      <c r="I334" s="99" t="s">
        <v>518</v>
      </c>
      <c r="J334" s="99" t="str">
        <f>VLOOKUP(I334,Presupuesto!$B$11:$C$565,2,0)</f>
        <v>DECIMOCUARTO MES</v>
      </c>
      <c r="K334" s="96" t="str">
        <f t="shared" si="10"/>
        <v>Posgrado</v>
      </c>
      <c r="L334" s="96" t="s">
        <v>394</v>
      </c>
    </row>
    <row r="335" spans="3:12" ht="15.75" thickBot="1" x14ac:dyDescent="0.3">
      <c r="C335" s="135" t="s">
        <v>487</v>
      </c>
      <c r="D335" s="197"/>
      <c r="E335" s="150">
        <v>12</v>
      </c>
      <c r="F335" s="276">
        <f>HLOOKUP($C335,$BZ$2:$CM$3,2,0)</f>
        <v>18859.39</v>
      </c>
      <c r="G335" s="111">
        <f>D335*E335*F335</f>
        <v>0</v>
      </c>
      <c r="H335" s="164"/>
      <c r="I335" s="112" t="s">
        <v>495</v>
      </c>
      <c r="J335" s="112" t="str">
        <f>VLOOKUP(I335,Presupuesto!$B$11:$C$565,2,0)</f>
        <v>SUELDOS Y SALARIOS PERMANENTES</v>
      </c>
      <c r="K335" s="96" t="str">
        <f t="shared" si="10"/>
        <v>Posgrado</v>
      </c>
      <c r="L335" s="96" t="s">
        <v>394</v>
      </c>
    </row>
    <row r="336" spans="3:12" x14ac:dyDescent="0.25">
      <c r="C336" s="169" t="s">
        <v>58</v>
      </c>
      <c r="D336" s="161"/>
      <c r="E336" s="152">
        <v>0</v>
      </c>
      <c r="F336" s="98">
        <f>IF(E335=0,"",(G335/E335)/12*E335)</f>
        <v>0</v>
      </c>
      <c r="G336" s="95">
        <f>F336</f>
        <v>0</v>
      </c>
      <c r="H336" s="162"/>
      <c r="I336" s="114" t="s">
        <v>515</v>
      </c>
      <c r="J336" s="114" t="str">
        <f>VLOOKUP(I336,Presupuesto!$B$11:$C$565,2,0)</f>
        <v>AGUINALDO Y DECIMO CUARTO MES</v>
      </c>
      <c r="K336" s="96" t="str">
        <f t="shared" si="10"/>
        <v>Posgrado</v>
      </c>
      <c r="L336" s="96" t="s">
        <v>394</v>
      </c>
    </row>
    <row r="337" spans="3:12" ht="15.75" thickBot="1" x14ac:dyDescent="0.3">
      <c r="C337" s="170" t="s">
        <v>59</v>
      </c>
      <c r="D337" s="161"/>
      <c r="E337" s="152">
        <v>0</v>
      </c>
      <c r="F337" s="115">
        <f>IF(E335&lt;6,"",((E335-6)/12)*(G335/E335))</f>
        <v>0</v>
      </c>
      <c r="G337" s="95">
        <f>F337</f>
        <v>0</v>
      </c>
      <c r="H337" s="162"/>
      <c r="I337" s="99" t="s">
        <v>518</v>
      </c>
      <c r="J337" s="99" t="str">
        <f>VLOOKUP(I337,Presupuesto!$B$11:$C$565,2,0)</f>
        <v>DECIMOCUARTO MES</v>
      </c>
      <c r="K337" s="96" t="str">
        <f t="shared" si="10"/>
        <v>Posgrado</v>
      </c>
      <c r="L337" s="96" t="s">
        <v>394</v>
      </c>
    </row>
    <row r="338" spans="3:12" ht="15.75" thickBot="1" x14ac:dyDescent="0.3">
      <c r="C338" s="135" t="s">
        <v>488</v>
      </c>
      <c r="D338" s="197"/>
      <c r="E338" s="150">
        <v>12</v>
      </c>
      <c r="F338" s="276">
        <f>HLOOKUP($C338,$BZ$2:$CM$3,2,0)</f>
        <v>17866.8</v>
      </c>
      <c r="G338" s="111">
        <f>D338*E338*F338</f>
        <v>0</v>
      </c>
      <c r="H338" s="164"/>
      <c r="I338" s="112" t="s">
        <v>495</v>
      </c>
      <c r="J338" s="112" t="str">
        <f>VLOOKUP(I338,Presupuesto!$B$11:$C$565,2,0)</f>
        <v>SUELDOS Y SALARIOS PERMANENTES</v>
      </c>
      <c r="K338" s="96" t="str">
        <f t="shared" si="10"/>
        <v>Posgrado</v>
      </c>
      <c r="L338" s="96" t="s">
        <v>394</v>
      </c>
    </row>
    <row r="339" spans="3:12" x14ac:dyDescent="0.25">
      <c r="C339" s="169" t="s">
        <v>58</v>
      </c>
      <c r="D339" s="161"/>
      <c r="E339" s="152">
        <v>0</v>
      </c>
      <c r="F339" s="98">
        <f>IF(E338=0,"",(G338/E338)/12*E338)</f>
        <v>0</v>
      </c>
      <c r="G339" s="95">
        <f>F339</f>
        <v>0</v>
      </c>
      <c r="H339" s="162"/>
      <c r="I339" s="114" t="s">
        <v>515</v>
      </c>
      <c r="J339" s="114" t="str">
        <f>VLOOKUP(I339,Presupuesto!$B$11:$C$565,2,0)</f>
        <v>AGUINALDO Y DECIMO CUARTO MES</v>
      </c>
      <c r="K339" s="96" t="str">
        <f t="shared" si="10"/>
        <v>Posgrado</v>
      </c>
      <c r="L339" s="96" t="s">
        <v>394</v>
      </c>
    </row>
    <row r="340" spans="3:12" ht="15.75" thickBot="1" x14ac:dyDescent="0.3">
      <c r="C340" s="170" t="s">
        <v>59</v>
      </c>
      <c r="D340" s="161"/>
      <c r="E340" s="152">
        <v>0</v>
      </c>
      <c r="F340" s="115">
        <f>IF(E338&lt;6,"",((E338-6)/12)*(G338/E338))</f>
        <v>0</v>
      </c>
      <c r="G340" s="95">
        <f>F340</f>
        <v>0</v>
      </c>
      <c r="H340" s="162"/>
      <c r="I340" s="99" t="s">
        <v>518</v>
      </c>
      <c r="J340" s="99" t="str">
        <f>VLOOKUP(I340,Presupuesto!$B$11:$C$565,2,0)</f>
        <v>DECIMOCUARTO MES</v>
      </c>
      <c r="K340" s="96" t="str">
        <f t="shared" si="10"/>
        <v>Posgrado</v>
      </c>
      <c r="L340" s="96" t="s">
        <v>394</v>
      </c>
    </row>
    <row r="341" spans="3:12" ht="15.75" thickBot="1" x14ac:dyDescent="0.3">
      <c r="C341" s="135" t="s">
        <v>489</v>
      </c>
      <c r="D341" s="197"/>
      <c r="E341" s="150">
        <v>12</v>
      </c>
      <c r="F341" s="276">
        <f>HLOOKUP($C341,$BZ$2:$CM$3,2,0)</f>
        <v>13896.4</v>
      </c>
      <c r="G341" s="111">
        <f>D341*E341*F341</f>
        <v>0</v>
      </c>
      <c r="H341" s="164"/>
      <c r="I341" s="112" t="s">
        <v>495</v>
      </c>
      <c r="J341" s="112" t="str">
        <f>VLOOKUP(I341,Presupuesto!$B$11:$C$565,2,0)</f>
        <v>SUELDOS Y SALARIOS PERMANENTES</v>
      </c>
      <c r="K341" s="96" t="str">
        <f t="shared" si="10"/>
        <v>Posgrado</v>
      </c>
      <c r="L341" s="96" t="s">
        <v>394</v>
      </c>
    </row>
    <row r="342" spans="3:12" x14ac:dyDescent="0.25">
      <c r="C342" s="169" t="s">
        <v>58</v>
      </c>
      <c r="D342" s="161"/>
      <c r="E342" s="152">
        <v>0</v>
      </c>
      <c r="F342" s="98">
        <f>IF(E341=0,"",(G341/E341)/12*E341)</f>
        <v>0</v>
      </c>
      <c r="G342" s="95">
        <f>F342</f>
        <v>0</v>
      </c>
      <c r="H342" s="162"/>
      <c r="I342" s="114" t="s">
        <v>515</v>
      </c>
      <c r="J342" s="114" t="str">
        <f>VLOOKUP(I342,Presupuesto!$B$11:$C$565,2,0)</f>
        <v>AGUINALDO Y DECIMO CUARTO MES</v>
      </c>
      <c r="K342" s="96" t="str">
        <f t="shared" si="10"/>
        <v>Posgrado</v>
      </c>
      <c r="L342" s="96" t="s">
        <v>394</v>
      </c>
    </row>
    <row r="343" spans="3:12" ht="15.75" thickBot="1" x14ac:dyDescent="0.3">
      <c r="C343" s="170" t="s">
        <v>59</v>
      </c>
      <c r="D343" s="161"/>
      <c r="E343" s="152">
        <v>0</v>
      </c>
      <c r="F343" s="115">
        <f>IF(E341&lt;6,"",((E341-6)/12)*(G341/E341))</f>
        <v>0</v>
      </c>
      <c r="G343" s="95">
        <f>F343</f>
        <v>0</v>
      </c>
      <c r="H343" s="162"/>
      <c r="I343" s="99" t="s">
        <v>518</v>
      </c>
      <c r="J343" s="99" t="str">
        <f>VLOOKUP(I343,Presupuesto!$B$11:$C$565,2,0)</f>
        <v>DECIMOCUARTO MES</v>
      </c>
      <c r="K343" s="96" t="str">
        <f t="shared" si="10"/>
        <v>Posgrado</v>
      </c>
      <c r="L343" s="96" t="s">
        <v>394</v>
      </c>
    </row>
    <row r="344" spans="3:12" ht="15.75" thickBot="1" x14ac:dyDescent="0.3">
      <c r="C344" s="135" t="s">
        <v>490</v>
      </c>
      <c r="D344" s="197"/>
      <c r="E344" s="150">
        <v>12</v>
      </c>
      <c r="F344" s="276">
        <f>HLOOKUP($C344,$BZ$2:$CM$3,2,0)</f>
        <v>15004.09</v>
      </c>
      <c r="G344" s="111">
        <f>D344*E344*F344</f>
        <v>0</v>
      </c>
      <c r="H344" s="164"/>
      <c r="I344" s="112" t="s">
        <v>495</v>
      </c>
      <c r="J344" s="112" t="str">
        <f>VLOOKUP(I344,Presupuesto!$B$11:$C$565,2,0)</f>
        <v>SUELDOS Y SALARIOS PERMANENTES</v>
      </c>
      <c r="K344" s="96" t="str">
        <f t="shared" si="10"/>
        <v>Posgrado</v>
      </c>
      <c r="L344" s="96" t="s">
        <v>394</v>
      </c>
    </row>
    <row r="345" spans="3:12" x14ac:dyDescent="0.25">
      <c r="C345" s="169" t="s">
        <v>58</v>
      </c>
      <c r="D345" s="161"/>
      <c r="E345" s="152">
        <v>0</v>
      </c>
      <c r="F345" s="98">
        <f>IF(E344=0,"",(G344/E344)/12*E344)</f>
        <v>0</v>
      </c>
      <c r="G345" s="95">
        <f>F345</f>
        <v>0</v>
      </c>
      <c r="H345" s="162"/>
      <c r="I345" s="114" t="s">
        <v>515</v>
      </c>
      <c r="J345" s="114" t="str">
        <f>VLOOKUP(I345,Presupuesto!$B$11:$C$565,2,0)</f>
        <v>AGUINALDO Y DECIMO CUARTO MES</v>
      </c>
      <c r="K345" s="96" t="str">
        <f t="shared" si="10"/>
        <v>Posgrado</v>
      </c>
      <c r="L345" s="96" t="s">
        <v>394</v>
      </c>
    </row>
    <row r="346" spans="3:12" ht="15.75" thickBot="1" x14ac:dyDescent="0.3">
      <c r="C346" s="170" t="s">
        <v>59</v>
      </c>
      <c r="D346" s="161"/>
      <c r="E346" s="152">
        <v>0</v>
      </c>
      <c r="F346" s="115">
        <f>IF(E344&lt;6,"",((E344-6)/12)*(G344/E344))</f>
        <v>0</v>
      </c>
      <c r="G346" s="95">
        <f>F346</f>
        <v>0</v>
      </c>
      <c r="H346" s="162"/>
      <c r="I346" s="99" t="s">
        <v>518</v>
      </c>
      <c r="J346" s="99" t="str">
        <f>VLOOKUP(I346,Presupuesto!$B$11:$C$565,2,0)</f>
        <v>DECIMOCUARTO MES</v>
      </c>
      <c r="K346" s="96" t="str">
        <f t="shared" si="10"/>
        <v>Posgrado</v>
      </c>
      <c r="L346" s="96" t="s">
        <v>394</v>
      </c>
    </row>
    <row r="347" spans="3:12" ht="15.75" thickBot="1" x14ac:dyDescent="0.3">
      <c r="C347" s="135" t="s">
        <v>491</v>
      </c>
      <c r="D347" s="197"/>
      <c r="E347" s="150">
        <v>12</v>
      </c>
      <c r="F347" s="276">
        <f>HLOOKUP($C347,$BZ$2:$CM$3,2,0)</f>
        <v>13238.9</v>
      </c>
      <c r="G347" s="111">
        <f>D347*E347*F347</f>
        <v>0</v>
      </c>
      <c r="H347" s="164"/>
      <c r="I347" s="112" t="s">
        <v>495</v>
      </c>
      <c r="J347" s="112" t="str">
        <f>VLOOKUP(I347,Presupuesto!$B$11:$C$565,2,0)</f>
        <v>SUELDOS Y SALARIOS PERMANENTES</v>
      </c>
      <c r="K347" s="96" t="str">
        <f t="shared" si="10"/>
        <v>Posgrado</v>
      </c>
      <c r="L347" s="96" t="s">
        <v>394</v>
      </c>
    </row>
    <row r="348" spans="3:12" x14ac:dyDescent="0.25">
      <c r="C348" s="169" t="s">
        <v>58</v>
      </c>
      <c r="D348" s="161"/>
      <c r="E348" s="152">
        <v>0</v>
      </c>
      <c r="F348" s="98">
        <f>IF(E347=0,"",(G347/E347)/12*E347)</f>
        <v>0</v>
      </c>
      <c r="G348" s="95">
        <f>F348</f>
        <v>0</v>
      </c>
      <c r="H348" s="162"/>
      <c r="I348" s="114" t="s">
        <v>515</v>
      </c>
      <c r="J348" s="114" t="str">
        <f>VLOOKUP(I348,Presupuesto!$B$11:$C$565,2,0)</f>
        <v>AGUINALDO Y DECIMO CUARTO MES</v>
      </c>
      <c r="K348" s="96" t="str">
        <f t="shared" si="10"/>
        <v>Posgrado</v>
      </c>
      <c r="L348" s="96" t="s">
        <v>394</v>
      </c>
    </row>
    <row r="349" spans="3:12" ht="15.75" thickBot="1" x14ac:dyDescent="0.3">
      <c r="C349" s="170" t="s">
        <v>59</v>
      </c>
      <c r="D349" s="161"/>
      <c r="E349" s="152">
        <v>0</v>
      </c>
      <c r="F349" s="115">
        <f>IF(E347&lt;6,"",((E347-6)/12)*(G347/E347))</f>
        <v>0</v>
      </c>
      <c r="G349" s="95">
        <f>F349</f>
        <v>0</v>
      </c>
      <c r="H349" s="162"/>
      <c r="I349" s="99" t="s">
        <v>518</v>
      </c>
      <c r="J349" s="99" t="str">
        <f>VLOOKUP(I349,Presupuesto!$B$11:$C$565,2,0)</f>
        <v>DECIMOCUARTO MES</v>
      </c>
      <c r="K349" s="96" t="str">
        <f t="shared" si="10"/>
        <v>Posgrado</v>
      </c>
      <c r="L349" s="96" t="s">
        <v>394</v>
      </c>
    </row>
    <row r="350" spans="3:12" ht="15.75" thickBot="1" x14ac:dyDescent="0.3">
      <c r="C350" s="135" t="s">
        <v>492</v>
      </c>
      <c r="D350" s="197"/>
      <c r="E350" s="150">
        <v>12</v>
      </c>
      <c r="F350" s="276">
        <f>HLOOKUP($C350,$BZ$2:$CM$3,2,0)</f>
        <v>12356.31</v>
      </c>
      <c r="G350" s="111">
        <f>D350*E350*F350</f>
        <v>0</v>
      </c>
      <c r="H350" s="164"/>
      <c r="I350" s="112" t="s">
        <v>495</v>
      </c>
      <c r="J350" s="112" t="str">
        <f>VLOOKUP(I350,Presupuesto!$B$11:$C$565,2,0)</f>
        <v>SUELDOS Y SALARIOS PERMANENTES</v>
      </c>
      <c r="K350" s="96" t="str">
        <f t="shared" ref="K350:K367" si="11">$K$317</f>
        <v>Posgrado</v>
      </c>
      <c r="L350" s="96" t="s">
        <v>394</v>
      </c>
    </row>
    <row r="351" spans="3:12" x14ac:dyDescent="0.25">
      <c r="C351" s="169" t="s">
        <v>58</v>
      </c>
      <c r="D351" s="161"/>
      <c r="E351" s="152">
        <v>0</v>
      </c>
      <c r="F351" s="98">
        <f>IF(E350=0,"",(G350/E350)/12*E350)</f>
        <v>0</v>
      </c>
      <c r="G351" s="95">
        <f>F351</f>
        <v>0</v>
      </c>
      <c r="H351" s="162"/>
      <c r="I351" s="114" t="s">
        <v>515</v>
      </c>
      <c r="J351" s="114" t="str">
        <f>VLOOKUP(I351,Presupuesto!$B$11:$C$565,2,0)</f>
        <v>AGUINALDO Y DECIMO CUARTO MES</v>
      </c>
      <c r="K351" s="96" t="str">
        <f t="shared" si="11"/>
        <v>Posgrado</v>
      </c>
      <c r="L351" s="96" t="s">
        <v>394</v>
      </c>
    </row>
    <row r="352" spans="3:12" ht="15.75" thickBot="1" x14ac:dyDescent="0.3">
      <c r="C352" s="170" t="s">
        <v>59</v>
      </c>
      <c r="D352" s="161"/>
      <c r="E352" s="152">
        <v>0</v>
      </c>
      <c r="F352" s="115">
        <f>IF(E350&lt;6,"",((E350-6)/12)*(G350/E350))</f>
        <v>0</v>
      </c>
      <c r="G352" s="95">
        <f>F352</f>
        <v>0</v>
      </c>
      <c r="H352" s="162"/>
      <c r="I352" s="99" t="s">
        <v>518</v>
      </c>
      <c r="J352" s="99" t="str">
        <f>VLOOKUP(I352,Presupuesto!$B$11:$C$565,2,0)</f>
        <v>DECIMOCUARTO MES</v>
      </c>
      <c r="K352" s="96" t="str">
        <f t="shared" si="11"/>
        <v>Posgrado</v>
      </c>
      <c r="L352" s="96" t="s">
        <v>394</v>
      </c>
    </row>
    <row r="353" spans="3:12" ht="15.75" thickBot="1" x14ac:dyDescent="0.3">
      <c r="C353" s="135" t="s">
        <v>493</v>
      </c>
      <c r="D353" s="197"/>
      <c r="E353" s="150">
        <v>12</v>
      </c>
      <c r="F353" s="276">
        <f>HLOOKUP($C353,$BZ$2:$CM$3,2,0)</f>
        <v>463.22</v>
      </c>
      <c r="G353" s="111">
        <f>D353*E353*F353</f>
        <v>0</v>
      </c>
      <c r="H353" s="164"/>
      <c r="I353" s="112" t="s">
        <v>495</v>
      </c>
      <c r="J353" s="112" t="str">
        <f>VLOOKUP(I353,Presupuesto!$B$11:$C$565,2,0)</f>
        <v>SUELDOS Y SALARIOS PERMANENTES</v>
      </c>
      <c r="K353" s="96" t="str">
        <f t="shared" si="11"/>
        <v>Posgrado</v>
      </c>
      <c r="L353" s="96" t="s">
        <v>394</v>
      </c>
    </row>
    <row r="354" spans="3:12" x14ac:dyDescent="0.25">
      <c r="C354" s="169" t="s">
        <v>58</v>
      </c>
      <c r="D354" s="161"/>
      <c r="E354" s="152">
        <v>0</v>
      </c>
      <c r="F354" s="98">
        <f>IF(E353=0,"",(G353/E353)/12*E353)</f>
        <v>0</v>
      </c>
      <c r="G354" s="95">
        <f>F354</f>
        <v>0</v>
      </c>
      <c r="H354" s="162"/>
      <c r="I354" s="114" t="s">
        <v>515</v>
      </c>
      <c r="J354" s="114" t="str">
        <f>VLOOKUP(I354,Presupuesto!$B$11:$C$565,2,0)</f>
        <v>AGUINALDO Y DECIMO CUARTO MES</v>
      </c>
      <c r="K354" s="96" t="str">
        <f t="shared" si="11"/>
        <v>Posgrado</v>
      </c>
      <c r="L354" s="96" t="s">
        <v>394</v>
      </c>
    </row>
    <row r="355" spans="3:12" ht="15.75" thickBot="1" x14ac:dyDescent="0.3">
      <c r="C355" s="170" t="s">
        <v>59</v>
      </c>
      <c r="D355" s="161"/>
      <c r="E355" s="152">
        <v>0</v>
      </c>
      <c r="F355" s="115">
        <f>IF(E353&lt;6,"",((E353-6)/12)*(G353/E353))</f>
        <v>0</v>
      </c>
      <c r="G355" s="95">
        <f>F355</f>
        <v>0</v>
      </c>
      <c r="H355" s="162"/>
      <c r="I355" s="99" t="s">
        <v>518</v>
      </c>
      <c r="J355" s="99" t="str">
        <f>VLOOKUP(I355,Presupuesto!$B$11:$C$565,2,0)</f>
        <v>DECIMOCUARTO MES</v>
      </c>
      <c r="K355" s="96" t="str">
        <f t="shared" si="11"/>
        <v>Posgrado</v>
      </c>
      <c r="L355" s="96" t="s">
        <v>394</v>
      </c>
    </row>
    <row r="356" spans="3:12" ht="15.75" thickBot="1" x14ac:dyDescent="0.3">
      <c r="C356" s="135" t="s">
        <v>494</v>
      </c>
      <c r="D356" s="197"/>
      <c r="E356" s="150">
        <v>12</v>
      </c>
      <c r="F356" s="276">
        <f>HLOOKUP($C356,$BZ$2:$CM$3,2,0)</f>
        <v>2007.3</v>
      </c>
      <c r="G356" s="111">
        <f>D356*E356*F356</f>
        <v>0</v>
      </c>
      <c r="H356" s="164"/>
      <c r="I356" s="112" t="s">
        <v>495</v>
      </c>
      <c r="J356" s="112" t="str">
        <f>VLOOKUP(I356,Presupuesto!$B$11:$C$565,2,0)</f>
        <v>SUELDOS Y SALARIOS PERMANENTES</v>
      </c>
      <c r="K356" s="96" t="str">
        <f t="shared" si="11"/>
        <v>Posgrado</v>
      </c>
      <c r="L356" s="96" t="s">
        <v>394</v>
      </c>
    </row>
    <row r="357" spans="3:12" x14ac:dyDescent="0.25">
      <c r="C357" s="169" t="s">
        <v>58</v>
      </c>
      <c r="D357" s="161"/>
      <c r="E357" s="152">
        <v>0</v>
      </c>
      <c r="F357" s="98">
        <f>IF(E356=0,"",(G356/E356)/12*E356)</f>
        <v>0</v>
      </c>
      <c r="G357" s="95">
        <f>F357</f>
        <v>0</v>
      </c>
      <c r="H357" s="162"/>
      <c r="I357" s="114" t="s">
        <v>515</v>
      </c>
      <c r="J357" s="114" t="str">
        <f>VLOOKUP(I357,Presupuesto!$B$11:$C$565,2,0)</f>
        <v>AGUINALDO Y DECIMO CUARTO MES</v>
      </c>
      <c r="K357" s="96" t="str">
        <f t="shared" si="11"/>
        <v>Posgrado</v>
      </c>
      <c r="L357" s="96" t="s">
        <v>394</v>
      </c>
    </row>
    <row r="358" spans="3:12" ht="15.75" thickBot="1" x14ac:dyDescent="0.3">
      <c r="C358" s="170" t="s">
        <v>59</v>
      </c>
      <c r="D358" s="161"/>
      <c r="E358" s="152">
        <v>0</v>
      </c>
      <c r="F358" s="115">
        <f>IF(E356&lt;6,"",((E356-6)/12)*(G356/E356))</f>
        <v>0</v>
      </c>
      <c r="G358" s="95">
        <f>F358</f>
        <v>0</v>
      </c>
      <c r="H358" s="162"/>
      <c r="I358" s="99" t="s">
        <v>518</v>
      </c>
      <c r="J358" s="99" t="str">
        <f>VLOOKUP(I358,Presupuesto!$B$11:$C$565,2,0)</f>
        <v>DECIMOCUARTO MES</v>
      </c>
      <c r="K358" s="96" t="str">
        <f t="shared" si="11"/>
        <v>Posgrado</v>
      </c>
      <c r="L358" s="96" t="s">
        <v>394</v>
      </c>
    </row>
    <row r="359" spans="3:12" ht="15.75" thickBot="1" x14ac:dyDescent="0.3">
      <c r="C359" s="138" t="s">
        <v>83</v>
      </c>
      <c r="D359" s="197"/>
      <c r="E359" s="150">
        <v>12</v>
      </c>
      <c r="F359" s="137">
        <v>30000</v>
      </c>
      <c r="G359" s="111">
        <f>D359*E359*F359</f>
        <v>0</v>
      </c>
      <c r="H359" s="164"/>
      <c r="I359" s="112" t="s">
        <v>563</v>
      </c>
      <c r="J359" s="112" t="str">
        <f>VLOOKUP(I359,Presupuesto!$B$11:$C$565,2,0)</f>
        <v>CONTRATOS ESPECIALES</v>
      </c>
      <c r="K359" s="96" t="str">
        <f t="shared" si="11"/>
        <v>Posgrado</v>
      </c>
      <c r="L359" s="96" t="s">
        <v>394</v>
      </c>
    </row>
    <row r="360" spans="3:12" x14ac:dyDescent="0.25">
      <c r="C360" s="169" t="s">
        <v>58</v>
      </c>
      <c r="D360" s="161"/>
      <c r="E360" s="152">
        <v>0</v>
      </c>
      <c r="F360" s="115">
        <f>IF(E359=0,"",(G359/E359)/12*E359)</f>
        <v>0</v>
      </c>
      <c r="G360" s="95">
        <f>F360</f>
        <v>0</v>
      </c>
      <c r="H360" s="162"/>
      <c r="I360" s="99" t="s">
        <v>563</v>
      </c>
      <c r="J360" s="99" t="str">
        <f>VLOOKUP(I360,Presupuesto!$B$11:$C$565,2,0)</f>
        <v>CONTRATOS ESPECIALES</v>
      </c>
      <c r="K360" s="96" t="str">
        <f t="shared" si="11"/>
        <v>Posgrado</v>
      </c>
      <c r="L360" s="96" t="s">
        <v>393</v>
      </c>
    </row>
    <row r="361" spans="3:12" ht="15.75" thickBot="1" x14ac:dyDescent="0.3">
      <c r="C361" s="170" t="s">
        <v>59</v>
      </c>
      <c r="D361" s="161"/>
      <c r="E361" s="152">
        <v>0</v>
      </c>
      <c r="F361" s="98">
        <f>IF(E359&lt;6,"",((E359-6)/12)*(G359/E359))</f>
        <v>0</v>
      </c>
      <c r="G361" s="95">
        <f>F361</f>
        <v>0</v>
      </c>
      <c r="H361" s="162"/>
      <c r="I361" s="99" t="s">
        <v>563</v>
      </c>
      <c r="J361" s="99" t="str">
        <f>VLOOKUP(I361,Presupuesto!$B$11:$C$565,2,0)</f>
        <v>CONTRATOS ESPECIALES</v>
      </c>
      <c r="K361" s="96" t="str">
        <f t="shared" si="11"/>
        <v>Posgrado</v>
      </c>
      <c r="L361" s="96" t="s">
        <v>398</v>
      </c>
    </row>
    <row r="362" spans="3:12" ht="15.75" thickBot="1" x14ac:dyDescent="0.3">
      <c r="C362" s="138" t="s">
        <v>60</v>
      </c>
      <c r="D362" s="197"/>
      <c r="E362" s="150">
        <v>12</v>
      </c>
      <c r="F362" s="116">
        <v>30000</v>
      </c>
      <c r="G362" s="111">
        <f>D362*E362*F362</f>
        <v>0</v>
      </c>
      <c r="H362" s="164"/>
      <c r="I362" s="112" t="s">
        <v>704</v>
      </c>
      <c r="J362" s="112" t="str">
        <f>VLOOKUP(I362,Presupuesto!$B$11:$C$565,2,0)</f>
        <v>OTROS SERVICIOS TECNICOS Y PROFESIONALES</v>
      </c>
      <c r="K362" s="96" t="str">
        <f t="shared" si="11"/>
        <v>Posgrado</v>
      </c>
      <c r="L362" s="96" t="s">
        <v>393</v>
      </c>
    </row>
    <row r="363" spans="3:12" x14ac:dyDescent="0.25">
      <c r="C363" s="169" t="s">
        <v>58</v>
      </c>
      <c r="D363" s="161"/>
      <c r="E363" s="152">
        <v>0</v>
      </c>
      <c r="F363" s="98">
        <v>0</v>
      </c>
      <c r="G363" s="95">
        <f>F363</f>
        <v>0</v>
      </c>
      <c r="H363" s="162"/>
      <c r="I363" s="99" t="s">
        <v>704</v>
      </c>
      <c r="J363" s="99" t="str">
        <f>VLOOKUP(I363,Presupuesto!$B$11:$C$565,2,0)</f>
        <v>OTROS SERVICIOS TECNICOS Y PROFESIONALES</v>
      </c>
      <c r="K363" s="96" t="str">
        <f t="shared" si="11"/>
        <v>Posgrado</v>
      </c>
      <c r="L363" s="96" t="s">
        <v>393</v>
      </c>
    </row>
    <row r="364" spans="3:12" ht="15.75" thickBot="1" x14ac:dyDescent="0.3">
      <c r="C364" s="170" t="s">
        <v>59</v>
      </c>
      <c r="D364" s="161"/>
      <c r="E364" s="152">
        <v>0</v>
      </c>
      <c r="F364" s="98">
        <v>0</v>
      </c>
      <c r="G364" s="95">
        <f>F364</f>
        <v>0</v>
      </c>
      <c r="H364" s="162"/>
      <c r="I364" s="99" t="s">
        <v>704</v>
      </c>
      <c r="J364" s="99" t="str">
        <f>VLOOKUP(I364,Presupuesto!$B$11:$C$565,2,0)</f>
        <v>OTROS SERVICIOS TECNICOS Y PROFESIONALES</v>
      </c>
      <c r="K364" s="96" t="str">
        <f t="shared" si="11"/>
        <v>Posgrado</v>
      </c>
      <c r="L364" s="96" t="s">
        <v>393</v>
      </c>
    </row>
    <row r="365" spans="3:12" ht="15.75" thickBot="1" x14ac:dyDescent="0.3">
      <c r="C365" s="138" t="s">
        <v>61</v>
      </c>
      <c r="D365" s="197"/>
      <c r="E365" s="150">
        <v>12</v>
      </c>
      <c r="F365" s="116">
        <v>30000</v>
      </c>
      <c r="G365" s="111">
        <f>D365*E365*F365</f>
        <v>0</v>
      </c>
      <c r="H365" s="164"/>
      <c r="I365" s="112" t="s">
        <v>495</v>
      </c>
      <c r="J365" s="112" t="str">
        <f>VLOOKUP(I365,Presupuesto!$B$11:$C$565,2,0)</f>
        <v>SUELDOS Y SALARIOS PERMANENTES</v>
      </c>
      <c r="K365" s="96" t="str">
        <f t="shared" si="11"/>
        <v>Posgrado</v>
      </c>
      <c r="L365" s="96" t="s">
        <v>393</v>
      </c>
    </row>
    <row r="366" spans="3:12" x14ac:dyDescent="0.25">
      <c r="C366" s="169" t="s">
        <v>58</v>
      </c>
      <c r="D366" s="167"/>
      <c r="E366" s="129">
        <v>0</v>
      </c>
      <c r="F366" s="117">
        <f>IF(E365=0,"",(G365/E365)/12*E365)</f>
        <v>0</v>
      </c>
      <c r="G366" s="118">
        <f>F366</f>
        <v>0</v>
      </c>
      <c r="H366" s="162"/>
      <c r="I366" s="99" t="s">
        <v>515</v>
      </c>
      <c r="J366" s="99" t="str">
        <f>VLOOKUP(I366,Presupuesto!$B$11:$C$565,2,0)</f>
        <v>AGUINALDO Y DECIMO CUARTO MES</v>
      </c>
      <c r="K366" s="96" t="str">
        <f t="shared" si="11"/>
        <v>Posgrado</v>
      </c>
      <c r="L366" s="96" t="s">
        <v>393</v>
      </c>
    </row>
    <row r="367" spans="3:12" ht="15.75" thickBot="1" x14ac:dyDescent="0.3">
      <c r="C367" s="171" t="s">
        <v>59</v>
      </c>
      <c r="D367" s="160"/>
      <c r="E367" s="130">
        <v>0</v>
      </c>
      <c r="F367" s="103">
        <f>IF(E365&lt;6,"",((E365-6)/12)*(G365/E365))</f>
        <v>0</v>
      </c>
      <c r="G367" s="103">
        <f>F367</f>
        <v>0</v>
      </c>
      <c r="H367" s="160"/>
      <c r="I367" s="104" t="s">
        <v>518</v>
      </c>
      <c r="J367" s="122" t="str">
        <f>VLOOKUP(I367,Presupuesto!$B$11:$C$565,2,0)</f>
        <v>DECIMOCUARTO MES</v>
      </c>
      <c r="K367" s="104" t="str">
        <f t="shared" si="11"/>
        <v>Posgrado</v>
      </c>
      <c r="L367" s="122" t="s">
        <v>393</v>
      </c>
    </row>
    <row r="369" spans="3:12" ht="15.75" thickBot="1" x14ac:dyDescent="0.3">
      <c r="K369" s="151"/>
    </row>
    <row r="370" spans="3:12" ht="15.75" thickBot="1" x14ac:dyDescent="0.3">
      <c r="C370" s="69" t="s">
        <v>43</v>
      </c>
      <c r="D370" s="30">
        <f>SUM(G377:G427)</f>
        <v>0</v>
      </c>
      <c r="E370" s="91"/>
      <c r="F370" s="91"/>
      <c r="G370" s="91"/>
      <c r="H370" s="75"/>
      <c r="I370" s="75"/>
      <c r="J370" s="75"/>
      <c r="K370" s="151"/>
    </row>
    <row r="371" spans="3:12" x14ac:dyDescent="0.25">
      <c r="D371" s="31"/>
      <c r="E371" s="91"/>
      <c r="F371" s="91"/>
      <c r="G371" s="91"/>
      <c r="H371" s="75"/>
      <c r="I371" s="75"/>
      <c r="J371" s="75"/>
      <c r="K371" s="151"/>
    </row>
    <row r="372" spans="3:12" x14ac:dyDescent="0.25">
      <c r="D372" s="31"/>
      <c r="E372" s="91"/>
      <c r="F372" s="91"/>
      <c r="G372" s="91"/>
      <c r="H372" s="75"/>
      <c r="I372" s="75"/>
      <c r="J372" s="75"/>
      <c r="K372" s="151"/>
    </row>
    <row r="373" spans="3:12" ht="15.75" x14ac:dyDescent="0.25">
      <c r="C373" s="200" t="s">
        <v>391</v>
      </c>
      <c r="D373" s="322"/>
      <c r="E373" s="91"/>
      <c r="F373" s="91"/>
      <c r="G373" s="91"/>
      <c r="H373" s="75"/>
      <c r="I373" s="75"/>
      <c r="J373" s="75"/>
      <c r="K373" s="151"/>
    </row>
    <row r="374" spans="3:12" ht="18.75" x14ac:dyDescent="0.25">
      <c r="C374" s="205"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TIC_vacía'!$F:$G,2,FALSE),IFERROR(VLOOKUP(D373,'16. Desa. del Sistema Educ.Sup.'!$F:$G,2,FALSE),IFERROR(VLOOKUP(D373,'8. Cultura de Inno. Insti...'!$F:$G,2,FALSE),VLOOKUP(D373,'7. Lo Esencial de la Reforma U.'!$F:$G,2,0)))))))))))))))))</f>
        <v>#N/A</v>
      </c>
      <c r="D374" s="31"/>
      <c r="E374" s="91"/>
      <c r="F374" s="91"/>
      <c r="G374" s="91"/>
      <c r="H374" s="75"/>
      <c r="I374" s="75"/>
      <c r="J374" s="75"/>
      <c r="K374" s="151"/>
    </row>
    <row r="375" spans="3:12" ht="15.75" thickBot="1" x14ac:dyDescent="0.3">
      <c r="C375" s="175"/>
      <c r="D375" s="31"/>
      <c r="E375" s="91"/>
      <c r="F375" s="91"/>
      <c r="G375" s="91"/>
      <c r="H375" s="75"/>
      <c r="I375" s="75"/>
      <c r="J375" s="75"/>
      <c r="K375" s="151"/>
    </row>
    <row r="376" spans="3:12" ht="30.75" thickBot="1" x14ac:dyDescent="0.3">
      <c r="C376" s="132" t="s">
        <v>44</v>
      </c>
      <c r="D376" s="136" t="s">
        <v>55</v>
      </c>
      <c r="E376" s="168" t="s">
        <v>56</v>
      </c>
      <c r="F376" s="136" t="s">
        <v>57</v>
      </c>
      <c r="G376" s="133" t="s">
        <v>27</v>
      </c>
      <c r="H376" s="131" t="s">
        <v>130</v>
      </c>
      <c r="I376" s="134" t="s">
        <v>46</v>
      </c>
      <c r="J376" s="134" t="s">
        <v>131</v>
      </c>
      <c r="K376" s="134" t="s">
        <v>409</v>
      </c>
      <c r="L376" s="134" t="s">
        <v>410</v>
      </c>
    </row>
    <row r="377" spans="3:12" ht="15.75" thickBot="1" x14ac:dyDescent="0.3">
      <c r="C377" s="135" t="s">
        <v>481</v>
      </c>
      <c r="D377" s="197"/>
      <c r="E377" s="150">
        <v>12</v>
      </c>
      <c r="F377" s="276">
        <f>HLOOKUP($C377,$BZ$2:$CM$3,2,0)</f>
        <v>43674.39</v>
      </c>
      <c r="G377" s="111">
        <f>D377*E377*F377</f>
        <v>0</v>
      </c>
      <c r="H377" s="164"/>
      <c r="I377" s="112" t="s">
        <v>495</v>
      </c>
      <c r="J377" s="112" t="str">
        <f>VLOOKUP(I377,Presupuesto!$B$11:$C$565,2,0)</f>
        <v>SUELDOS Y SALARIOS PERMANENTES</v>
      </c>
      <c r="K377" s="213" t="s">
        <v>1446</v>
      </c>
      <c r="L377" s="96" t="s">
        <v>393</v>
      </c>
    </row>
    <row r="378" spans="3:12" x14ac:dyDescent="0.25">
      <c r="C378" s="169" t="s">
        <v>58</v>
      </c>
      <c r="D378" s="161"/>
      <c r="E378" s="152">
        <v>0</v>
      </c>
      <c r="F378" s="98">
        <f>IF(E377=0,"",(G377/E377)/12*E377)</f>
        <v>0</v>
      </c>
      <c r="G378" s="95">
        <f>F378</f>
        <v>0</v>
      </c>
      <c r="H378" s="162"/>
      <c r="I378" s="114" t="s">
        <v>515</v>
      </c>
      <c r="J378" s="114" t="str">
        <f>VLOOKUP(I378,Presupuesto!$B$11:$C$565,2,0)</f>
        <v>AGUINALDO Y DECIMO CUARTO MES</v>
      </c>
      <c r="K378" s="96" t="str">
        <f t="shared" ref="K378:K409" si="12">$K$377</f>
        <v>Posgrado</v>
      </c>
      <c r="L378" s="96" t="s">
        <v>411</v>
      </c>
    </row>
    <row r="379" spans="3:12" ht="15.75" thickBot="1" x14ac:dyDescent="0.3">
      <c r="C379" s="170" t="s">
        <v>59</v>
      </c>
      <c r="D379" s="161"/>
      <c r="E379" s="152">
        <v>0</v>
      </c>
      <c r="F379" s="115">
        <f>IF(E377&lt;6,"",((E377-6)/12)*(G377/E377))</f>
        <v>0</v>
      </c>
      <c r="G379" s="95">
        <f>F379</f>
        <v>0</v>
      </c>
      <c r="H379" s="162"/>
      <c r="I379" s="99" t="s">
        <v>518</v>
      </c>
      <c r="J379" s="99" t="str">
        <f>VLOOKUP(I379,Presupuesto!$B$11:$C$565,2,0)</f>
        <v>DECIMOCUARTO MES</v>
      </c>
      <c r="K379" s="96" t="str">
        <f t="shared" si="12"/>
        <v>Posgrado</v>
      </c>
      <c r="L379" s="96" t="s">
        <v>394</v>
      </c>
    </row>
    <row r="380" spans="3:12" ht="15.75" thickBot="1" x14ac:dyDescent="0.3">
      <c r="C380" s="135" t="s">
        <v>482</v>
      </c>
      <c r="D380" s="197"/>
      <c r="E380" s="150">
        <v>12</v>
      </c>
      <c r="F380" s="276">
        <f>HLOOKUP($C380,$BZ$2:$CM$3,2,0)</f>
        <v>39703.99</v>
      </c>
      <c r="G380" s="111">
        <f>D380*E380*F380</f>
        <v>0</v>
      </c>
      <c r="H380" s="164"/>
      <c r="I380" s="112" t="s">
        <v>495</v>
      </c>
      <c r="J380" s="112" t="str">
        <f>VLOOKUP(I380,Presupuesto!$B$11:$C$565,2,0)</f>
        <v>SUELDOS Y SALARIOS PERMANENTES</v>
      </c>
      <c r="K380" s="96" t="str">
        <f t="shared" si="12"/>
        <v>Posgrado</v>
      </c>
      <c r="L380" s="96" t="s">
        <v>394</v>
      </c>
    </row>
    <row r="381" spans="3:12" x14ac:dyDescent="0.25">
      <c r="C381" s="169" t="s">
        <v>58</v>
      </c>
      <c r="D381" s="161"/>
      <c r="E381" s="152">
        <v>0</v>
      </c>
      <c r="F381" s="98">
        <f>IF(E380=0,"",(G380/E380)/12*E380)</f>
        <v>0</v>
      </c>
      <c r="G381" s="95">
        <f>F381</f>
        <v>0</v>
      </c>
      <c r="H381" s="162"/>
      <c r="I381" s="114" t="s">
        <v>515</v>
      </c>
      <c r="J381" s="114" t="str">
        <f>VLOOKUP(I381,Presupuesto!$B$11:$C$565,2,0)</f>
        <v>AGUINALDO Y DECIMO CUARTO MES</v>
      </c>
      <c r="K381" s="96" t="str">
        <f t="shared" si="12"/>
        <v>Posgrado</v>
      </c>
      <c r="L381" s="96" t="s">
        <v>394</v>
      </c>
    </row>
    <row r="382" spans="3:12" ht="15.75" thickBot="1" x14ac:dyDescent="0.3">
      <c r="C382" s="170" t="s">
        <v>59</v>
      </c>
      <c r="D382" s="161"/>
      <c r="E382" s="152">
        <v>0</v>
      </c>
      <c r="F382" s="115">
        <f>IF(E380&lt;6,"",((E380-6)/12)*(G380/E380))</f>
        <v>0</v>
      </c>
      <c r="G382" s="95">
        <f>F382</f>
        <v>0</v>
      </c>
      <c r="H382" s="162"/>
      <c r="I382" s="99" t="s">
        <v>518</v>
      </c>
      <c r="J382" s="99" t="str">
        <f>VLOOKUP(I382,Presupuesto!$B$11:$C$565,2,0)</f>
        <v>DECIMOCUARTO MES</v>
      </c>
      <c r="K382" s="96" t="str">
        <f t="shared" si="12"/>
        <v>Posgrado</v>
      </c>
      <c r="L382" s="96" t="s">
        <v>394</v>
      </c>
    </row>
    <row r="383" spans="3:12" ht="15.75" thickBot="1" x14ac:dyDescent="0.3">
      <c r="C383" s="135" t="s">
        <v>483</v>
      </c>
      <c r="D383" s="197"/>
      <c r="E383" s="150">
        <v>12</v>
      </c>
      <c r="F383" s="276">
        <f>HLOOKUP($C383,$BZ$2:$CM$3,2,0)</f>
        <v>35733.589999999997</v>
      </c>
      <c r="G383" s="111">
        <f>D383*E383*F383</f>
        <v>0</v>
      </c>
      <c r="H383" s="164"/>
      <c r="I383" s="112" t="s">
        <v>495</v>
      </c>
      <c r="J383" s="112" t="str">
        <f>VLOOKUP(I383,Presupuesto!$B$11:$C$565,2,0)</f>
        <v>SUELDOS Y SALARIOS PERMANENTES</v>
      </c>
      <c r="K383" s="96" t="str">
        <f t="shared" si="12"/>
        <v>Posgrado</v>
      </c>
      <c r="L383" s="96" t="s">
        <v>394</v>
      </c>
    </row>
    <row r="384" spans="3:12" x14ac:dyDescent="0.25">
      <c r="C384" s="169" t="s">
        <v>58</v>
      </c>
      <c r="D384" s="161"/>
      <c r="E384" s="152">
        <v>0</v>
      </c>
      <c r="F384" s="98">
        <f>IF(E383=0,"",(G383/E383)/12*E383)</f>
        <v>0</v>
      </c>
      <c r="G384" s="95">
        <f>F384</f>
        <v>0</v>
      </c>
      <c r="H384" s="162"/>
      <c r="I384" s="114" t="s">
        <v>515</v>
      </c>
      <c r="J384" s="114" t="str">
        <f>VLOOKUP(I384,Presupuesto!$B$11:$C$565,2,0)</f>
        <v>AGUINALDO Y DECIMO CUARTO MES</v>
      </c>
      <c r="K384" s="96" t="str">
        <f t="shared" si="12"/>
        <v>Posgrado</v>
      </c>
      <c r="L384" s="96" t="s">
        <v>394</v>
      </c>
    </row>
    <row r="385" spans="3:12" ht="15.75" thickBot="1" x14ac:dyDescent="0.3">
      <c r="C385" s="170" t="s">
        <v>59</v>
      </c>
      <c r="D385" s="161"/>
      <c r="E385" s="152">
        <v>0</v>
      </c>
      <c r="F385" s="115">
        <f>IF(E383&lt;6,"",((E383-6)/12)*(G383/E383))</f>
        <v>0</v>
      </c>
      <c r="G385" s="95">
        <f>F385</f>
        <v>0</v>
      </c>
      <c r="H385" s="162"/>
      <c r="I385" s="99" t="s">
        <v>518</v>
      </c>
      <c r="J385" s="99" t="str">
        <f>VLOOKUP(I385,Presupuesto!$B$11:$C$565,2,0)</f>
        <v>DECIMOCUARTO MES</v>
      </c>
      <c r="K385" s="96" t="str">
        <f t="shared" si="12"/>
        <v>Posgrado</v>
      </c>
      <c r="L385" s="96" t="s">
        <v>394</v>
      </c>
    </row>
    <row r="386" spans="3:12" ht="15.75" thickBot="1" x14ac:dyDescent="0.3">
      <c r="C386" s="135" t="s">
        <v>484</v>
      </c>
      <c r="D386" s="197"/>
      <c r="E386" s="150">
        <v>12</v>
      </c>
      <c r="F386" s="276">
        <f>HLOOKUP($C386,$BZ$2:$CM$3,2,0)</f>
        <v>31763.19</v>
      </c>
      <c r="G386" s="111">
        <f>D386*E386*F386</f>
        <v>0</v>
      </c>
      <c r="H386" s="164"/>
      <c r="I386" s="112" t="s">
        <v>495</v>
      </c>
      <c r="J386" s="112" t="str">
        <f>VLOOKUP(I386,Presupuesto!$B$11:$C$565,2,0)</f>
        <v>SUELDOS Y SALARIOS PERMANENTES</v>
      </c>
      <c r="K386" s="96" t="str">
        <f t="shared" si="12"/>
        <v>Posgrado</v>
      </c>
      <c r="L386" s="96" t="s">
        <v>394</v>
      </c>
    </row>
    <row r="387" spans="3:12" x14ac:dyDescent="0.25">
      <c r="C387" s="169" t="s">
        <v>58</v>
      </c>
      <c r="D387" s="161"/>
      <c r="E387" s="152">
        <v>0</v>
      </c>
      <c r="F387" s="98">
        <f>IF(E386=0,"",(G386/E386)/12*E386)</f>
        <v>0</v>
      </c>
      <c r="G387" s="95">
        <f>F387</f>
        <v>0</v>
      </c>
      <c r="H387" s="162"/>
      <c r="I387" s="114" t="s">
        <v>515</v>
      </c>
      <c r="J387" s="114" t="str">
        <f>VLOOKUP(I387,Presupuesto!$B$11:$C$565,2,0)</f>
        <v>AGUINALDO Y DECIMO CUARTO MES</v>
      </c>
      <c r="K387" s="96" t="str">
        <f t="shared" si="12"/>
        <v>Posgrado</v>
      </c>
      <c r="L387" s="96" t="s">
        <v>394</v>
      </c>
    </row>
    <row r="388" spans="3:12" ht="15.75" thickBot="1" x14ac:dyDescent="0.3">
      <c r="C388" s="170" t="s">
        <v>59</v>
      </c>
      <c r="D388" s="161"/>
      <c r="E388" s="152">
        <v>0</v>
      </c>
      <c r="F388" s="115">
        <f>IF(E386&lt;6,"",((E386-6)/12)*(G386/E386))</f>
        <v>0</v>
      </c>
      <c r="G388" s="95">
        <f>F388</f>
        <v>0</v>
      </c>
      <c r="H388" s="162"/>
      <c r="I388" s="99" t="s">
        <v>518</v>
      </c>
      <c r="J388" s="99" t="str">
        <f>VLOOKUP(I388,Presupuesto!$B$11:$C$565,2,0)</f>
        <v>DECIMOCUARTO MES</v>
      </c>
      <c r="K388" s="96" t="str">
        <f t="shared" si="12"/>
        <v>Posgrado</v>
      </c>
      <c r="L388" s="96" t="s">
        <v>394</v>
      </c>
    </row>
    <row r="389" spans="3:12" ht="15.75" thickBot="1" x14ac:dyDescent="0.3">
      <c r="C389" s="135" t="s">
        <v>485</v>
      </c>
      <c r="D389" s="197"/>
      <c r="E389" s="150">
        <v>12</v>
      </c>
      <c r="F389" s="276">
        <f>HLOOKUP($C389,$BZ$2:$CM$3,2,0)</f>
        <v>29777.99</v>
      </c>
      <c r="G389" s="111">
        <f>D389*E389*F389</f>
        <v>0</v>
      </c>
      <c r="H389" s="164"/>
      <c r="I389" s="112" t="s">
        <v>495</v>
      </c>
      <c r="J389" s="112" t="str">
        <f>VLOOKUP(I389,Presupuesto!$B$11:$C$565,2,0)</f>
        <v>SUELDOS Y SALARIOS PERMANENTES</v>
      </c>
      <c r="K389" s="96" t="str">
        <f t="shared" si="12"/>
        <v>Posgrado</v>
      </c>
      <c r="L389" s="96" t="s">
        <v>394</v>
      </c>
    </row>
    <row r="390" spans="3:12" x14ac:dyDescent="0.25">
      <c r="C390" s="169" t="s">
        <v>58</v>
      </c>
      <c r="D390" s="161"/>
      <c r="E390" s="152">
        <v>0</v>
      </c>
      <c r="F390" s="98">
        <f>IF(E389=0,"",(G389/E389)/12*E389)</f>
        <v>0</v>
      </c>
      <c r="G390" s="95">
        <f>F390</f>
        <v>0</v>
      </c>
      <c r="H390" s="162"/>
      <c r="I390" s="114" t="s">
        <v>515</v>
      </c>
      <c r="J390" s="114" t="str">
        <f>VLOOKUP(I390,Presupuesto!$B$11:$C$565,2,0)</f>
        <v>AGUINALDO Y DECIMO CUARTO MES</v>
      </c>
      <c r="K390" s="96" t="str">
        <f t="shared" si="12"/>
        <v>Posgrado</v>
      </c>
      <c r="L390" s="96" t="s">
        <v>394</v>
      </c>
    </row>
    <row r="391" spans="3:12" ht="15.75" thickBot="1" x14ac:dyDescent="0.3">
      <c r="C391" s="170" t="s">
        <v>59</v>
      </c>
      <c r="D391" s="161"/>
      <c r="E391" s="152">
        <v>0</v>
      </c>
      <c r="F391" s="115">
        <f>IF(E389&lt;6,"",((E389-6)/12)*(G389/E389))</f>
        <v>0</v>
      </c>
      <c r="G391" s="95">
        <f>F391</f>
        <v>0</v>
      </c>
      <c r="H391" s="162"/>
      <c r="I391" s="99" t="s">
        <v>518</v>
      </c>
      <c r="J391" s="99" t="str">
        <f>VLOOKUP(I391,Presupuesto!$B$11:$C$565,2,0)</f>
        <v>DECIMOCUARTO MES</v>
      </c>
      <c r="K391" s="96" t="str">
        <f t="shared" si="12"/>
        <v>Posgrado</v>
      </c>
      <c r="L391" s="96" t="s">
        <v>394</v>
      </c>
    </row>
    <row r="392" spans="3:12" ht="15.75" thickBot="1" x14ac:dyDescent="0.3">
      <c r="C392" s="135" t="s">
        <v>486</v>
      </c>
      <c r="D392" s="197"/>
      <c r="E392" s="150">
        <v>12</v>
      </c>
      <c r="F392" s="276">
        <f>HLOOKUP($C392,$BZ$2:$CM$3,2,0)</f>
        <v>27792.79</v>
      </c>
      <c r="G392" s="111">
        <f>D392*E392*F392</f>
        <v>0</v>
      </c>
      <c r="H392" s="164"/>
      <c r="I392" s="112" t="s">
        <v>495</v>
      </c>
      <c r="J392" s="112" t="str">
        <f>VLOOKUP(I392,Presupuesto!$B$11:$C$565,2,0)</f>
        <v>SUELDOS Y SALARIOS PERMANENTES</v>
      </c>
      <c r="K392" s="96" t="str">
        <f t="shared" si="12"/>
        <v>Posgrado</v>
      </c>
      <c r="L392" s="96" t="s">
        <v>394</v>
      </c>
    </row>
    <row r="393" spans="3:12" x14ac:dyDescent="0.25">
      <c r="C393" s="169" t="s">
        <v>58</v>
      </c>
      <c r="D393" s="161"/>
      <c r="E393" s="152">
        <v>0</v>
      </c>
      <c r="F393" s="98">
        <f>IF(E392=0,"",(G392/E392)/12*E392)</f>
        <v>0</v>
      </c>
      <c r="G393" s="95">
        <f>F393</f>
        <v>0</v>
      </c>
      <c r="H393" s="162"/>
      <c r="I393" s="114" t="s">
        <v>515</v>
      </c>
      <c r="J393" s="114" t="str">
        <f>VLOOKUP(I393,Presupuesto!$B$11:$C$565,2,0)</f>
        <v>AGUINALDO Y DECIMO CUARTO MES</v>
      </c>
      <c r="K393" s="96" t="str">
        <f t="shared" si="12"/>
        <v>Posgrado</v>
      </c>
      <c r="L393" s="96" t="s">
        <v>394</v>
      </c>
    </row>
    <row r="394" spans="3:12" ht="15.75" thickBot="1" x14ac:dyDescent="0.3">
      <c r="C394" s="170" t="s">
        <v>59</v>
      </c>
      <c r="D394" s="161"/>
      <c r="E394" s="152">
        <v>0</v>
      </c>
      <c r="F394" s="115">
        <f>IF(E392&lt;6,"",((E392-6)/12)*(G392/E392))</f>
        <v>0</v>
      </c>
      <c r="G394" s="95">
        <f>F394</f>
        <v>0</v>
      </c>
      <c r="H394" s="162"/>
      <c r="I394" s="99" t="s">
        <v>518</v>
      </c>
      <c r="J394" s="99" t="str">
        <f>VLOOKUP(I394,Presupuesto!$B$11:$C$565,2,0)</f>
        <v>DECIMOCUARTO MES</v>
      </c>
      <c r="K394" s="96" t="str">
        <f t="shared" si="12"/>
        <v>Posgrado</v>
      </c>
      <c r="L394" s="96" t="s">
        <v>394</v>
      </c>
    </row>
    <row r="395" spans="3:12" ht="15.75" thickBot="1" x14ac:dyDescent="0.3">
      <c r="C395" s="135" t="s">
        <v>487</v>
      </c>
      <c r="D395" s="197"/>
      <c r="E395" s="150">
        <v>12</v>
      </c>
      <c r="F395" s="276">
        <f>HLOOKUP($C395,$BZ$2:$CM$3,2,0)</f>
        <v>18859.39</v>
      </c>
      <c r="G395" s="111">
        <f>D395*E395*F395</f>
        <v>0</v>
      </c>
      <c r="H395" s="164"/>
      <c r="I395" s="112" t="s">
        <v>495</v>
      </c>
      <c r="J395" s="112" t="str">
        <f>VLOOKUP(I395,Presupuesto!$B$11:$C$565,2,0)</f>
        <v>SUELDOS Y SALARIOS PERMANENTES</v>
      </c>
      <c r="K395" s="96" t="str">
        <f t="shared" si="12"/>
        <v>Posgrado</v>
      </c>
      <c r="L395" s="96" t="s">
        <v>394</v>
      </c>
    </row>
    <row r="396" spans="3:12" x14ac:dyDescent="0.25">
      <c r="C396" s="169" t="s">
        <v>58</v>
      </c>
      <c r="D396" s="161"/>
      <c r="E396" s="152">
        <v>0</v>
      </c>
      <c r="F396" s="98">
        <f>IF(E395=0,"",(G395/E395)/12*E395)</f>
        <v>0</v>
      </c>
      <c r="G396" s="95">
        <f>F396</f>
        <v>0</v>
      </c>
      <c r="H396" s="162"/>
      <c r="I396" s="114" t="s">
        <v>515</v>
      </c>
      <c r="J396" s="114" t="str">
        <f>VLOOKUP(I396,Presupuesto!$B$11:$C$565,2,0)</f>
        <v>AGUINALDO Y DECIMO CUARTO MES</v>
      </c>
      <c r="K396" s="96" t="str">
        <f t="shared" si="12"/>
        <v>Posgrado</v>
      </c>
      <c r="L396" s="96" t="s">
        <v>394</v>
      </c>
    </row>
    <row r="397" spans="3:12" ht="15.75" thickBot="1" x14ac:dyDescent="0.3">
      <c r="C397" s="170" t="s">
        <v>59</v>
      </c>
      <c r="D397" s="161"/>
      <c r="E397" s="152">
        <v>0</v>
      </c>
      <c r="F397" s="115">
        <f>IF(E395&lt;6,"",((E395-6)/12)*(G395/E395))</f>
        <v>0</v>
      </c>
      <c r="G397" s="95">
        <f>F397</f>
        <v>0</v>
      </c>
      <c r="H397" s="162"/>
      <c r="I397" s="99" t="s">
        <v>518</v>
      </c>
      <c r="J397" s="99" t="str">
        <f>VLOOKUP(I397,Presupuesto!$B$11:$C$565,2,0)</f>
        <v>DECIMOCUARTO MES</v>
      </c>
      <c r="K397" s="96" t="str">
        <f t="shared" si="12"/>
        <v>Posgrado</v>
      </c>
      <c r="L397" s="96" t="s">
        <v>394</v>
      </c>
    </row>
    <row r="398" spans="3:12" ht="15.75" thickBot="1" x14ac:dyDescent="0.3">
      <c r="C398" s="135" t="s">
        <v>488</v>
      </c>
      <c r="D398" s="197"/>
      <c r="E398" s="150">
        <v>12</v>
      </c>
      <c r="F398" s="276">
        <f>HLOOKUP($C398,$BZ$2:$CM$3,2,0)</f>
        <v>17866.8</v>
      </c>
      <c r="G398" s="111">
        <f>D398*E398*F398</f>
        <v>0</v>
      </c>
      <c r="H398" s="164"/>
      <c r="I398" s="112" t="s">
        <v>495</v>
      </c>
      <c r="J398" s="112" t="str">
        <f>VLOOKUP(I398,Presupuesto!$B$11:$C$565,2,0)</f>
        <v>SUELDOS Y SALARIOS PERMANENTES</v>
      </c>
      <c r="K398" s="96" t="str">
        <f t="shared" si="12"/>
        <v>Posgrado</v>
      </c>
      <c r="L398" s="96" t="s">
        <v>394</v>
      </c>
    </row>
    <row r="399" spans="3:12" x14ac:dyDescent="0.25">
      <c r="C399" s="169" t="s">
        <v>58</v>
      </c>
      <c r="D399" s="161"/>
      <c r="E399" s="152">
        <v>0</v>
      </c>
      <c r="F399" s="98">
        <f>IF(E398=0,"",(G398/E398)/12*E398)</f>
        <v>0</v>
      </c>
      <c r="G399" s="95">
        <f>F399</f>
        <v>0</v>
      </c>
      <c r="H399" s="162"/>
      <c r="I399" s="114" t="s">
        <v>515</v>
      </c>
      <c r="J399" s="114" t="str">
        <f>VLOOKUP(I399,Presupuesto!$B$11:$C$565,2,0)</f>
        <v>AGUINALDO Y DECIMO CUARTO MES</v>
      </c>
      <c r="K399" s="96" t="str">
        <f t="shared" si="12"/>
        <v>Posgrado</v>
      </c>
      <c r="L399" s="96" t="s">
        <v>394</v>
      </c>
    </row>
    <row r="400" spans="3:12" ht="15.75" thickBot="1" x14ac:dyDescent="0.3">
      <c r="C400" s="170" t="s">
        <v>59</v>
      </c>
      <c r="D400" s="161"/>
      <c r="E400" s="152">
        <v>0</v>
      </c>
      <c r="F400" s="115">
        <f>IF(E398&lt;6,"",((E398-6)/12)*(G398/E398))</f>
        <v>0</v>
      </c>
      <c r="G400" s="95">
        <f>F400</f>
        <v>0</v>
      </c>
      <c r="H400" s="162"/>
      <c r="I400" s="99" t="s">
        <v>518</v>
      </c>
      <c r="J400" s="99" t="str">
        <f>VLOOKUP(I400,Presupuesto!$B$11:$C$565,2,0)</f>
        <v>DECIMOCUARTO MES</v>
      </c>
      <c r="K400" s="96" t="str">
        <f t="shared" si="12"/>
        <v>Posgrado</v>
      </c>
      <c r="L400" s="96" t="s">
        <v>394</v>
      </c>
    </row>
    <row r="401" spans="3:12" ht="15.75" thickBot="1" x14ac:dyDescent="0.3">
      <c r="C401" s="135" t="s">
        <v>489</v>
      </c>
      <c r="D401" s="197"/>
      <c r="E401" s="150">
        <v>12</v>
      </c>
      <c r="F401" s="276">
        <f>HLOOKUP($C401,$BZ$2:$CM$3,2,0)</f>
        <v>13896.4</v>
      </c>
      <c r="G401" s="111">
        <f>D401*E401*F401</f>
        <v>0</v>
      </c>
      <c r="H401" s="164"/>
      <c r="I401" s="112" t="s">
        <v>495</v>
      </c>
      <c r="J401" s="112" t="str">
        <f>VLOOKUP(I401,Presupuesto!$B$11:$C$565,2,0)</f>
        <v>SUELDOS Y SALARIOS PERMANENTES</v>
      </c>
      <c r="K401" s="96" t="str">
        <f t="shared" si="12"/>
        <v>Posgrado</v>
      </c>
      <c r="L401" s="96" t="s">
        <v>394</v>
      </c>
    </row>
    <row r="402" spans="3:12" x14ac:dyDescent="0.25">
      <c r="C402" s="169" t="s">
        <v>58</v>
      </c>
      <c r="D402" s="161"/>
      <c r="E402" s="152">
        <v>0</v>
      </c>
      <c r="F402" s="98">
        <f>IF(E401=0,"",(G401/E401)/12*E401)</f>
        <v>0</v>
      </c>
      <c r="G402" s="95">
        <f>F402</f>
        <v>0</v>
      </c>
      <c r="H402" s="162"/>
      <c r="I402" s="114" t="s">
        <v>515</v>
      </c>
      <c r="J402" s="114" t="str">
        <f>VLOOKUP(I402,Presupuesto!$B$11:$C$565,2,0)</f>
        <v>AGUINALDO Y DECIMO CUARTO MES</v>
      </c>
      <c r="K402" s="96" t="str">
        <f t="shared" si="12"/>
        <v>Posgrado</v>
      </c>
      <c r="L402" s="96" t="s">
        <v>394</v>
      </c>
    </row>
    <row r="403" spans="3:12" ht="15.75" thickBot="1" x14ac:dyDescent="0.3">
      <c r="C403" s="170" t="s">
        <v>59</v>
      </c>
      <c r="D403" s="161"/>
      <c r="E403" s="152">
        <v>0</v>
      </c>
      <c r="F403" s="115">
        <f>IF(E401&lt;6,"",((E401-6)/12)*(G401/E401))</f>
        <v>0</v>
      </c>
      <c r="G403" s="95">
        <f>F403</f>
        <v>0</v>
      </c>
      <c r="H403" s="162"/>
      <c r="I403" s="99" t="s">
        <v>518</v>
      </c>
      <c r="J403" s="99" t="str">
        <f>VLOOKUP(I403,Presupuesto!$B$11:$C$565,2,0)</f>
        <v>DECIMOCUARTO MES</v>
      </c>
      <c r="K403" s="96" t="str">
        <f t="shared" si="12"/>
        <v>Posgrado</v>
      </c>
      <c r="L403" s="96" t="s">
        <v>394</v>
      </c>
    </row>
    <row r="404" spans="3:12" ht="15.75" thickBot="1" x14ac:dyDescent="0.3">
      <c r="C404" s="135" t="s">
        <v>490</v>
      </c>
      <c r="D404" s="197"/>
      <c r="E404" s="150">
        <v>12</v>
      </c>
      <c r="F404" s="276">
        <f>HLOOKUP($C404,$BZ$2:$CM$3,2,0)</f>
        <v>15004.09</v>
      </c>
      <c r="G404" s="111">
        <f>D404*E404*F404</f>
        <v>0</v>
      </c>
      <c r="H404" s="164"/>
      <c r="I404" s="112" t="s">
        <v>495</v>
      </c>
      <c r="J404" s="112" t="str">
        <f>VLOOKUP(I404,Presupuesto!$B$11:$C$565,2,0)</f>
        <v>SUELDOS Y SALARIOS PERMANENTES</v>
      </c>
      <c r="K404" s="96" t="str">
        <f t="shared" si="12"/>
        <v>Posgrado</v>
      </c>
      <c r="L404" s="96" t="s">
        <v>394</v>
      </c>
    </row>
    <row r="405" spans="3:12" x14ac:dyDescent="0.25">
      <c r="C405" s="169" t="s">
        <v>58</v>
      </c>
      <c r="D405" s="161"/>
      <c r="E405" s="152">
        <v>0</v>
      </c>
      <c r="F405" s="98">
        <f>IF(E404=0,"",(G404/E404)/12*E404)</f>
        <v>0</v>
      </c>
      <c r="G405" s="95">
        <f>F405</f>
        <v>0</v>
      </c>
      <c r="H405" s="162"/>
      <c r="I405" s="114" t="s">
        <v>515</v>
      </c>
      <c r="J405" s="114" t="str">
        <f>VLOOKUP(I405,Presupuesto!$B$11:$C$565,2,0)</f>
        <v>AGUINALDO Y DECIMO CUARTO MES</v>
      </c>
      <c r="K405" s="96" t="str">
        <f t="shared" si="12"/>
        <v>Posgrado</v>
      </c>
      <c r="L405" s="96" t="s">
        <v>394</v>
      </c>
    </row>
    <row r="406" spans="3:12" ht="15.75" thickBot="1" x14ac:dyDescent="0.3">
      <c r="C406" s="170" t="s">
        <v>59</v>
      </c>
      <c r="D406" s="161"/>
      <c r="E406" s="152">
        <v>0</v>
      </c>
      <c r="F406" s="115">
        <f>IF(E404&lt;6,"",((E404-6)/12)*(G404/E404))</f>
        <v>0</v>
      </c>
      <c r="G406" s="95">
        <f>F406</f>
        <v>0</v>
      </c>
      <c r="H406" s="162"/>
      <c r="I406" s="99" t="s">
        <v>518</v>
      </c>
      <c r="J406" s="99" t="str">
        <f>VLOOKUP(I406,Presupuesto!$B$11:$C$565,2,0)</f>
        <v>DECIMOCUARTO MES</v>
      </c>
      <c r="K406" s="96" t="str">
        <f t="shared" si="12"/>
        <v>Posgrado</v>
      </c>
      <c r="L406" s="96" t="s">
        <v>394</v>
      </c>
    </row>
    <row r="407" spans="3:12" ht="15.75" thickBot="1" x14ac:dyDescent="0.3">
      <c r="C407" s="135" t="s">
        <v>491</v>
      </c>
      <c r="D407" s="197"/>
      <c r="E407" s="150">
        <v>12</v>
      </c>
      <c r="F407" s="276">
        <f>HLOOKUP($C407,$BZ$2:$CM$3,2,0)</f>
        <v>13238.9</v>
      </c>
      <c r="G407" s="111">
        <f>D407*E407*F407</f>
        <v>0</v>
      </c>
      <c r="H407" s="164"/>
      <c r="I407" s="112" t="s">
        <v>495</v>
      </c>
      <c r="J407" s="112" t="str">
        <f>VLOOKUP(I407,Presupuesto!$B$11:$C$565,2,0)</f>
        <v>SUELDOS Y SALARIOS PERMANENTES</v>
      </c>
      <c r="K407" s="96" t="str">
        <f t="shared" si="12"/>
        <v>Posgrado</v>
      </c>
      <c r="L407" s="96" t="s">
        <v>394</v>
      </c>
    </row>
    <row r="408" spans="3:12" x14ac:dyDescent="0.25">
      <c r="C408" s="169" t="s">
        <v>58</v>
      </c>
      <c r="D408" s="161"/>
      <c r="E408" s="152">
        <v>0</v>
      </c>
      <c r="F408" s="98">
        <f>IF(E407=0,"",(G407/E407)/12*E407)</f>
        <v>0</v>
      </c>
      <c r="G408" s="95">
        <f>F408</f>
        <v>0</v>
      </c>
      <c r="H408" s="162"/>
      <c r="I408" s="114" t="s">
        <v>515</v>
      </c>
      <c r="J408" s="114" t="str">
        <f>VLOOKUP(I408,Presupuesto!$B$11:$C$565,2,0)</f>
        <v>AGUINALDO Y DECIMO CUARTO MES</v>
      </c>
      <c r="K408" s="96" t="str">
        <f t="shared" si="12"/>
        <v>Posgrado</v>
      </c>
      <c r="L408" s="96" t="s">
        <v>394</v>
      </c>
    </row>
    <row r="409" spans="3:12" ht="15.75" thickBot="1" x14ac:dyDescent="0.3">
      <c r="C409" s="170" t="s">
        <v>59</v>
      </c>
      <c r="D409" s="161"/>
      <c r="E409" s="152">
        <v>0</v>
      </c>
      <c r="F409" s="115">
        <f>IF(E407&lt;6,"",((E407-6)/12)*(G407/E407))</f>
        <v>0</v>
      </c>
      <c r="G409" s="95">
        <f>F409</f>
        <v>0</v>
      </c>
      <c r="H409" s="162"/>
      <c r="I409" s="99" t="s">
        <v>518</v>
      </c>
      <c r="J409" s="99" t="str">
        <f>VLOOKUP(I409,Presupuesto!$B$11:$C$565,2,0)</f>
        <v>DECIMOCUARTO MES</v>
      </c>
      <c r="K409" s="96" t="str">
        <f t="shared" si="12"/>
        <v>Posgrado</v>
      </c>
      <c r="L409" s="96" t="s">
        <v>394</v>
      </c>
    </row>
    <row r="410" spans="3:12" ht="15.75" thickBot="1" x14ac:dyDescent="0.3">
      <c r="C410" s="135" t="s">
        <v>492</v>
      </c>
      <c r="D410" s="197"/>
      <c r="E410" s="150">
        <v>12</v>
      </c>
      <c r="F410" s="276">
        <f>HLOOKUP($C410,$BZ$2:$CM$3,2,0)</f>
        <v>12356.31</v>
      </c>
      <c r="G410" s="111">
        <f>D410*E410*F410</f>
        <v>0</v>
      </c>
      <c r="H410" s="164"/>
      <c r="I410" s="112" t="s">
        <v>495</v>
      </c>
      <c r="J410" s="112" t="str">
        <f>VLOOKUP(I410,Presupuesto!$B$11:$C$565,2,0)</f>
        <v>SUELDOS Y SALARIOS PERMANENTES</v>
      </c>
      <c r="K410" s="96" t="str">
        <f t="shared" ref="K410:K427" si="13">$K$377</f>
        <v>Posgrado</v>
      </c>
      <c r="L410" s="96" t="s">
        <v>394</v>
      </c>
    </row>
    <row r="411" spans="3:12" x14ac:dyDescent="0.25">
      <c r="C411" s="169" t="s">
        <v>58</v>
      </c>
      <c r="D411" s="161"/>
      <c r="E411" s="152">
        <v>0</v>
      </c>
      <c r="F411" s="98">
        <f>IF(E410=0,"",(G410/E410)/12*E410)</f>
        <v>0</v>
      </c>
      <c r="G411" s="95">
        <f>F411</f>
        <v>0</v>
      </c>
      <c r="H411" s="162"/>
      <c r="I411" s="114" t="s">
        <v>515</v>
      </c>
      <c r="J411" s="114" t="str">
        <f>VLOOKUP(I411,Presupuesto!$B$11:$C$565,2,0)</f>
        <v>AGUINALDO Y DECIMO CUARTO MES</v>
      </c>
      <c r="K411" s="96" t="str">
        <f t="shared" si="13"/>
        <v>Posgrado</v>
      </c>
      <c r="L411" s="96" t="s">
        <v>394</v>
      </c>
    </row>
    <row r="412" spans="3:12" ht="15.75" thickBot="1" x14ac:dyDescent="0.3">
      <c r="C412" s="170" t="s">
        <v>59</v>
      </c>
      <c r="D412" s="161"/>
      <c r="E412" s="152">
        <v>0</v>
      </c>
      <c r="F412" s="115">
        <f>IF(E410&lt;6,"",((E410-6)/12)*(G410/E410))</f>
        <v>0</v>
      </c>
      <c r="G412" s="95">
        <f>F412</f>
        <v>0</v>
      </c>
      <c r="H412" s="162"/>
      <c r="I412" s="99" t="s">
        <v>518</v>
      </c>
      <c r="J412" s="99" t="str">
        <f>VLOOKUP(I412,Presupuesto!$B$11:$C$565,2,0)</f>
        <v>DECIMOCUARTO MES</v>
      </c>
      <c r="K412" s="96" t="str">
        <f t="shared" si="13"/>
        <v>Posgrado</v>
      </c>
      <c r="L412" s="96" t="s">
        <v>394</v>
      </c>
    </row>
    <row r="413" spans="3:12" ht="15.75" thickBot="1" x14ac:dyDescent="0.3">
      <c r="C413" s="135" t="s">
        <v>493</v>
      </c>
      <c r="D413" s="197"/>
      <c r="E413" s="150">
        <v>12</v>
      </c>
      <c r="F413" s="276">
        <f>HLOOKUP($C413,$BZ$2:$CM$3,2,0)</f>
        <v>463.22</v>
      </c>
      <c r="G413" s="111">
        <f>D413*E413*F413</f>
        <v>0</v>
      </c>
      <c r="H413" s="164"/>
      <c r="I413" s="112" t="s">
        <v>495</v>
      </c>
      <c r="J413" s="112" t="str">
        <f>VLOOKUP(I413,Presupuesto!$B$11:$C$565,2,0)</f>
        <v>SUELDOS Y SALARIOS PERMANENTES</v>
      </c>
      <c r="K413" s="96" t="str">
        <f t="shared" si="13"/>
        <v>Posgrado</v>
      </c>
      <c r="L413" s="96" t="s">
        <v>394</v>
      </c>
    </row>
    <row r="414" spans="3:12" x14ac:dyDescent="0.25">
      <c r="C414" s="169" t="s">
        <v>58</v>
      </c>
      <c r="D414" s="161"/>
      <c r="E414" s="152">
        <v>0</v>
      </c>
      <c r="F414" s="98">
        <f>IF(E413=0,"",(G413/E413)/12*E413)</f>
        <v>0</v>
      </c>
      <c r="G414" s="95">
        <f>F414</f>
        <v>0</v>
      </c>
      <c r="H414" s="162"/>
      <c r="I414" s="114" t="s">
        <v>515</v>
      </c>
      <c r="J414" s="114" t="str">
        <f>VLOOKUP(I414,Presupuesto!$B$11:$C$565,2,0)</f>
        <v>AGUINALDO Y DECIMO CUARTO MES</v>
      </c>
      <c r="K414" s="96" t="str">
        <f t="shared" si="13"/>
        <v>Posgrado</v>
      </c>
      <c r="L414" s="96" t="s">
        <v>394</v>
      </c>
    </row>
    <row r="415" spans="3:12" ht="15.75" thickBot="1" x14ac:dyDescent="0.3">
      <c r="C415" s="170" t="s">
        <v>59</v>
      </c>
      <c r="D415" s="161"/>
      <c r="E415" s="152">
        <v>0</v>
      </c>
      <c r="F415" s="115">
        <f>IF(E413&lt;6,"",((E413-6)/12)*(G413/E413))</f>
        <v>0</v>
      </c>
      <c r="G415" s="95">
        <f>F415</f>
        <v>0</v>
      </c>
      <c r="H415" s="162"/>
      <c r="I415" s="99" t="s">
        <v>518</v>
      </c>
      <c r="J415" s="99" t="str">
        <f>VLOOKUP(I415,Presupuesto!$B$11:$C$565,2,0)</f>
        <v>DECIMOCUARTO MES</v>
      </c>
      <c r="K415" s="96" t="str">
        <f t="shared" si="13"/>
        <v>Posgrado</v>
      </c>
      <c r="L415" s="96" t="s">
        <v>394</v>
      </c>
    </row>
    <row r="416" spans="3:12" ht="15.75" thickBot="1" x14ac:dyDescent="0.3">
      <c r="C416" s="135" t="s">
        <v>494</v>
      </c>
      <c r="D416" s="197"/>
      <c r="E416" s="150">
        <v>12</v>
      </c>
      <c r="F416" s="276">
        <f>HLOOKUP($C416,$BZ$2:$CM$3,2,0)</f>
        <v>2007.3</v>
      </c>
      <c r="G416" s="111">
        <f>D416*E416*F416</f>
        <v>0</v>
      </c>
      <c r="H416" s="164"/>
      <c r="I416" s="112" t="s">
        <v>495</v>
      </c>
      <c r="J416" s="112" t="str">
        <f>VLOOKUP(I416,Presupuesto!$B$11:$C$565,2,0)</f>
        <v>SUELDOS Y SALARIOS PERMANENTES</v>
      </c>
      <c r="K416" s="96" t="str">
        <f t="shared" si="13"/>
        <v>Posgrado</v>
      </c>
      <c r="L416" s="96" t="s">
        <v>394</v>
      </c>
    </row>
    <row r="417" spans="3:12" x14ac:dyDescent="0.25">
      <c r="C417" s="169" t="s">
        <v>58</v>
      </c>
      <c r="D417" s="161"/>
      <c r="E417" s="152">
        <v>0</v>
      </c>
      <c r="F417" s="98">
        <f>IF(E416=0,"",(G416/E416)/12*E416)</f>
        <v>0</v>
      </c>
      <c r="G417" s="95">
        <f>F417</f>
        <v>0</v>
      </c>
      <c r="H417" s="162"/>
      <c r="I417" s="114" t="s">
        <v>515</v>
      </c>
      <c r="J417" s="114" t="str">
        <f>VLOOKUP(I417,Presupuesto!$B$11:$C$565,2,0)</f>
        <v>AGUINALDO Y DECIMO CUARTO MES</v>
      </c>
      <c r="K417" s="96" t="str">
        <f t="shared" si="13"/>
        <v>Posgrado</v>
      </c>
      <c r="L417" s="96" t="s">
        <v>394</v>
      </c>
    </row>
    <row r="418" spans="3:12" ht="15.75" thickBot="1" x14ac:dyDescent="0.3">
      <c r="C418" s="170" t="s">
        <v>59</v>
      </c>
      <c r="D418" s="161"/>
      <c r="E418" s="152">
        <v>0</v>
      </c>
      <c r="F418" s="115">
        <f>IF(E416&lt;6,"",((E416-6)/12)*(G416/E416))</f>
        <v>0</v>
      </c>
      <c r="G418" s="95">
        <f>F418</f>
        <v>0</v>
      </c>
      <c r="H418" s="162"/>
      <c r="I418" s="99" t="s">
        <v>518</v>
      </c>
      <c r="J418" s="99" t="str">
        <f>VLOOKUP(I418,Presupuesto!$B$11:$C$565,2,0)</f>
        <v>DECIMOCUARTO MES</v>
      </c>
      <c r="K418" s="96" t="str">
        <f t="shared" si="13"/>
        <v>Posgrado</v>
      </c>
      <c r="L418" s="96" t="s">
        <v>394</v>
      </c>
    </row>
    <row r="419" spans="3:12" ht="15.75" thickBot="1" x14ac:dyDescent="0.3">
      <c r="C419" s="138" t="s">
        <v>83</v>
      </c>
      <c r="D419" s="197"/>
      <c r="E419" s="150">
        <v>12</v>
      </c>
      <c r="F419" s="137">
        <v>30000</v>
      </c>
      <c r="G419" s="111">
        <f>D419*E419*F419</f>
        <v>0</v>
      </c>
      <c r="H419" s="164"/>
      <c r="I419" s="112" t="s">
        <v>563</v>
      </c>
      <c r="J419" s="112" t="str">
        <f>VLOOKUP(I419,Presupuesto!$B$11:$C$565,2,0)</f>
        <v>CONTRATOS ESPECIALES</v>
      </c>
      <c r="K419" s="96" t="str">
        <f t="shared" si="13"/>
        <v>Posgrado</v>
      </c>
      <c r="L419" s="96" t="s">
        <v>394</v>
      </c>
    </row>
    <row r="420" spans="3:12" x14ac:dyDescent="0.25">
      <c r="C420" s="169" t="s">
        <v>58</v>
      </c>
      <c r="D420" s="161"/>
      <c r="E420" s="152">
        <v>0</v>
      </c>
      <c r="F420" s="115">
        <f>IF(E419=0,"",(G419/E419)/12*E419)</f>
        <v>0</v>
      </c>
      <c r="G420" s="95">
        <f>F420</f>
        <v>0</v>
      </c>
      <c r="H420" s="162"/>
      <c r="I420" s="99" t="s">
        <v>563</v>
      </c>
      <c r="J420" s="99" t="str">
        <f>VLOOKUP(I420,Presupuesto!$B$11:$C$565,2,0)</f>
        <v>CONTRATOS ESPECIALES</v>
      </c>
      <c r="K420" s="96" t="str">
        <f t="shared" si="13"/>
        <v>Posgrado</v>
      </c>
      <c r="L420" s="96" t="s">
        <v>393</v>
      </c>
    </row>
    <row r="421" spans="3:12" ht="15.75" thickBot="1" x14ac:dyDescent="0.3">
      <c r="C421" s="170" t="s">
        <v>59</v>
      </c>
      <c r="D421" s="161"/>
      <c r="E421" s="152">
        <v>0</v>
      </c>
      <c r="F421" s="98">
        <f>IF(E419&lt;6,"",((E419-6)/12)*(G419/E419))</f>
        <v>0</v>
      </c>
      <c r="G421" s="95">
        <f>F421</f>
        <v>0</v>
      </c>
      <c r="H421" s="162"/>
      <c r="I421" s="99" t="s">
        <v>563</v>
      </c>
      <c r="J421" s="99" t="str">
        <f>VLOOKUP(I421,Presupuesto!$B$11:$C$565,2,0)</f>
        <v>CONTRATOS ESPECIALES</v>
      </c>
      <c r="K421" s="96" t="str">
        <f t="shared" si="13"/>
        <v>Posgrado</v>
      </c>
      <c r="L421" s="96" t="s">
        <v>398</v>
      </c>
    </row>
    <row r="422" spans="3:12" ht="15.75" thickBot="1" x14ac:dyDescent="0.3">
      <c r="C422" s="138" t="s">
        <v>60</v>
      </c>
      <c r="D422" s="197"/>
      <c r="E422" s="150">
        <v>12</v>
      </c>
      <c r="F422" s="116">
        <v>30000</v>
      </c>
      <c r="G422" s="111">
        <f>D422*E422*F422</f>
        <v>0</v>
      </c>
      <c r="H422" s="164"/>
      <c r="I422" s="112" t="s">
        <v>704</v>
      </c>
      <c r="J422" s="112" t="str">
        <f>VLOOKUP(I422,Presupuesto!$B$11:$C$565,2,0)</f>
        <v>OTROS SERVICIOS TECNICOS Y PROFESIONALES</v>
      </c>
      <c r="K422" s="96" t="str">
        <f t="shared" si="13"/>
        <v>Posgrado</v>
      </c>
      <c r="L422" s="96" t="s">
        <v>393</v>
      </c>
    </row>
    <row r="423" spans="3:12" x14ac:dyDescent="0.25">
      <c r="C423" s="169" t="s">
        <v>58</v>
      </c>
      <c r="D423" s="161"/>
      <c r="E423" s="152">
        <v>0</v>
      </c>
      <c r="F423" s="98">
        <v>0</v>
      </c>
      <c r="G423" s="95">
        <f>F423</f>
        <v>0</v>
      </c>
      <c r="H423" s="162"/>
      <c r="I423" s="99" t="s">
        <v>704</v>
      </c>
      <c r="J423" s="99" t="str">
        <f>VLOOKUP(I423,Presupuesto!$B$11:$C$565,2,0)</f>
        <v>OTROS SERVICIOS TECNICOS Y PROFESIONALES</v>
      </c>
      <c r="K423" s="96" t="str">
        <f t="shared" si="13"/>
        <v>Posgrado</v>
      </c>
      <c r="L423" s="96" t="s">
        <v>393</v>
      </c>
    </row>
    <row r="424" spans="3:12" ht="15.75" thickBot="1" x14ac:dyDescent="0.3">
      <c r="C424" s="170" t="s">
        <v>59</v>
      </c>
      <c r="D424" s="161"/>
      <c r="E424" s="152">
        <v>0</v>
      </c>
      <c r="F424" s="98">
        <v>0</v>
      </c>
      <c r="G424" s="95">
        <f>F424</f>
        <v>0</v>
      </c>
      <c r="H424" s="162"/>
      <c r="I424" s="99" t="s">
        <v>704</v>
      </c>
      <c r="J424" s="99" t="str">
        <f>VLOOKUP(I424,Presupuesto!$B$11:$C$565,2,0)</f>
        <v>OTROS SERVICIOS TECNICOS Y PROFESIONALES</v>
      </c>
      <c r="K424" s="96" t="str">
        <f t="shared" si="13"/>
        <v>Posgrado</v>
      </c>
      <c r="L424" s="96" t="s">
        <v>393</v>
      </c>
    </row>
    <row r="425" spans="3:12" ht="15.75" thickBot="1" x14ac:dyDescent="0.3">
      <c r="C425" s="138" t="s">
        <v>61</v>
      </c>
      <c r="D425" s="197"/>
      <c r="E425" s="150">
        <v>12</v>
      </c>
      <c r="F425" s="116">
        <v>30000</v>
      </c>
      <c r="G425" s="111">
        <f>D425*E425*F425</f>
        <v>0</v>
      </c>
      <c r="H425" s="164"/>
      <c r="I425" s="112" t="s">
        <v>495</v>
      </c>
      <c r="J425" s="112" t="str">
        <f>VLOOKUP(I425,Presupuesto!$B$11:$C$565,2,0)</f>
        <v>SUELDOS Y SALARIOS PERMANENTES</v>
      </c>
      <c r="K425" s="96" t="str">
        <f t="shared" si="13"/>
        <v>Posgrado</v>
      </c>
      <c r="L425" s="96" t="s">
        <v>393</v>
      </c>
    </row>
    <row r="426" spans="3:12" x14ac:dyDescent="0.25">
      <c r="C426" s="169" t="s">
        <v>58</v>
      </c>
      <c r="D426" s="167"/>
      <c r="E426" s="129">
        <v>0</v>
      </c>
      <c r="F426" s="117">
        <f>IF(E425=0,"",(G425/E425)/12*E425)</f>
        <v>0</v>
      </c>
      <c r="G426" s="118">
        <f>F426</f>
        <v>0</v>
      </c>
      <c r="H426" s="162"/>
      <c r="I426" s="99" t="s">
        <v>515</v>
      </c>
      <c r="J426" s="99" t="str">
        <f>VLOOKUP(I426,Presupuesto!$B$11:$C$565,2,0)</f>
        <v>AGUINALDO Y DECIMO CUARTO MES</v>
      </c>
      <c r="K426" s="96" t="str">
        <f t="shared" si="13"/>
        <v>Posgrado</v>
      </c>
      <c r="L426" s="96" t="s">
        <v>393</v>
      </c>
    </row>
    <row r="427" spans="3:12" ht="15.75" thickBot="1" x14ac:dyDescent="0.3">
      <c r="C427" s="171" t="s">
        <v>59</v>
      </c>
      <c r="D427" s="160"/>
      <c r="E427" s="130">
        <v>0</v>
      </c>
      <c r="F427" s="103">
        <f>IF(E425&lt;6,"",((E425-6)/12)*(G425/E425))</f>
        <v>0</v>
      </c>
      <c r="G427" s="103">
        <f>F427</f>
        <v>0</v>
      </c>
      <c r="H427" s="160"/>
      <c r="I427" s="104" t="s">
        <v>518</v>
      </c>
      <c r="J427" s="122" t="str">
        <f>VLOOKUP(I427,Presupuesto!$B$11:$C$565,2,0)</f>
        <v>DECIMOCUARTO MES</v>
      </c>
      <c r="K427" s="104" t="str">
        <f t="shared" si="13"/>
        <v>Posgrado</v>
      </c>
      <c r="L427" s="122" t="s">
        <v>393</v>
      </c>
    </row>
    <row r="429" spans="3:12" ht="15.75" thickBot="1" x14ac:dyDescent="0.3">
      <c r="K429" s="151"/>
    </row>
    <row r="430" spans="3:12" ht="15.75" thickBot="1" x14ac:dyDescent="0.3">
      <c r="C430" s="69" t="s">
        <v>43</v>
      </c>
      <c r="D430" s="30">
        <f>SUM(G437:G487)</f>
        <v>0</v>
      </c>
      <c r="E430" s="91"/>
      <c r="F430" s="91"/>
      <c r="G430" s="91"/>
      <c r="H430" s="75"/>
      <c r="I430" s="75"/>
      <c r="J430" s="75"/>
      <c r="K430" s="151"/>
    </row>
    <row r="431" spans="3:12" x14ac:dyDescent="0.25">
      <c r="D431" s="31"/>
      <c r="E431" s="91"/>
      <c r="F431" s="91"/>
      <c r="G431" s="91"/>
      <c r="H431" s="75"/>
      <c r="I431" s="75"/>
      <c r="J431" s="75"/>
      <c r="K431" s="151"/>
    </row>
    <row r="432" spans="3:12" x14ac:dyDescent="0.25">
      <c r="D432" s="31"/>
      <c r="E432" s="91"/>
      <c r="F432" s="91"/>
      <c r="G432" s="91"/>
      <c r="H432" s="75"/>
      <c r="I432" s="75"/>
      <c r="J432" s="75"/>
      <c r="K432" s="151"/>
    </row>
    <row r="433" spans="3:12" ht="15.75" x14ac:dyDescent="0.25">
      <c r="C433" s="200" t="s">
        <v>391</v>
      </c>
      <c r="D433" s="322"/>
      <c r="E433" s="91"/>
      <c r="F433" s="91"/>
      <c r="G433" s="91"/>
      <c r="H433" s="75"/>
      <c r="I433" s="75"/>
      <c r="J433" s="75"/>
      <c r="K433" s="151"/>
    </row>
    <row r="434" spans="3:12" ht="18.75" x14ac:dyDescent="0.25">
      <c r="C434" s="205"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TIC_vacía'!$F:$G,2,FALSE),IFERROR(VLOOKUP(D433,'16. Desa. del Sistema Educ.Sup.'!$F:$G,2,FALSE),IFERROR(VLOOKUP(D433,'8. Cultura de Inno. Insti...'!$F:$G,2,FALSE),VLOOKUP(D433,'7. Lo Esencial de la Reforma U.'!$F:$G,2,0)))))))))))))))))</f>
        <v>#N/A</v>
      </c>
      <c r="D434" s="31"/>
      <c r="E434" s="91"/>
      <c r="F434" s="91"/>
      <c r="G434" s="91"/>
      <c r="H434" s="75"/>
      <c r="I434" s="75"/>
      <c r="J434" s="75"/>
      <c r="K434" s="151"/>
    </row>
    <row r="435" spans="3:12" ht="15.75" thickBot="1" x14ac:dyDescent="0.3">
      <c r="C435" s="175"/>
      <c r="D435" s="31"/>
      <c r="E435" s="91"/>
      <c r="F435" s="91"/>
      <c r="G435" s="91"/>
      <c r="H435" s="75"/>
      <c r="I435" s="75"/>
      <c r="J435" s="75"/>
      <c r="K435" s="151"/>
    </row>
    <row r="436" spans="3:12" ht="30.75" thickBot="1" x14ac:dyDescent="0.3">
      <c r="C436" s="132" t="s">
        <v>44</v>
      </c>
      <c r="D436" s="136" t="s">
        <v>55</v>
      </c>
      <c r="E436" s="168" t="s">
        <v>56</v>
      </c>
      <c r="F436" s="136" t="s">
        <v>57</v>
      </c>
      <c r="G436" s="133" t="s">
        <v>27</v>
      </c>
      <c r="H436" s="131" t="s">
        <v>130</v>
      </c>
      <c r="I436" s="134" t="s">
        <v>46</v>
      </c>
      <c r="J436" s="134" t="s">
        <v>131</v>
      </c>
      <c r="K436" s="134" t="s">
        <v>409</v>
      </c>
      <c r="L436" s="134" t="s">
        <v>410</v>
      </c>
    </row>
    <row r="437" spans="3:12" ht="15.75" thickBot="1" x14ac:dyDescent="0.3">
      <c r="C437" s="135" t="s">
        <v>481</v>
      </c>
      <c r="D437" s="197"/>
      <c r="E437" s="150">
        <v>12</v>
      </c>
      <c r="F437" s="276">
        <f>HLOOKUP($C437,$BZ$2:$CM$3,2,0)</f>
        <v>43674.39</v>
      </c>
      <c r="G437" s="111">
        <f>D437*E437*F437</f>
        <v>0</v>
      </c>
      <c r="H437" s="164"/>
      <c r="I437" s="112" t="s">
        <v>495</v>
      </c>
      <c r="J437" s="112" t="str">
        <f>VLOOKUP(I437,Presupuesto!$B$11:$C$565,2,0)</f>
        <v>SUELDOS Y SALARIOS PERMANENTES</v>
      </c>
      <c r="K437" s="213" t="s">
        <v>1446</v>
      </c>
      <c r="L437" s="96" t="s">
        <v>393</v>
      </c>
    </row>
    <row r="438" spans="3:12" x14ac:dyDescent="0.25">
      <c r="C438" s="169" t="s">
        <v>58</v>
      </c>
      <c r="D438" s="161"/>
      <c r="E438" s="152">
        <v>0</v>
      </c>
      <c r="F438" s="98">
        <f>IF(E437=0,"",(G437/E437)/12*E437)</f>
        <v>0</v>
      </c>
      <c r="G438" s="95">
        <f>F438</f>
        <v>0</v>
      </c>
      <c r="H438" s="162"/>
      <c r="I438" s="114" t="s">
        <v>515</v>
      </c>
      <c r="J438" s="114" t="str">
        <f>VLOOKUP(I438,Presupuesto!$B$11:$C$565,2,0)</f>
        <v>AGUINALDO Y DECIMO CUARTO MES</v>
      </c>
      <c r="K438" s="96" t="str">
        <f t="shared" ref="K438:K469" si="14">$K$437</f>
        <v>Posgrado</v>
      </c>
      <c r="L438" s="96" t="s">
        <v>411</v>
      </c>
    </row>
    <row r="439" spans="3:12" ht="15.75" thickBot="1" x14ac:dyDescent="0.3">
      <c r="C439" s="170" t="s">
        <v>59</v>
      </c>
      <c r="D439" s="161"/>
      <c r="E439" s="152">
        <v>0</v>
      </c>
      <c r="F439" s="115">
        <f>IF(E437&lt;6,"",((E437-6)/12)*(G437/E437))</f>
        <v>0</v>
      </c>
      <c r="G439" s="95">
        <f>F439</f>
        <v>0</v>
      </c>
      <c r="H439" s="162"/>
      <c r="I439" s="99" t="s">
        <v>518</v>
      </c>
      <c r="J439" s="99" t="str">
        <f>VLOOKUP(I439,Presupuesto!$B$11:$C$565,2,0)</f>
        <v>DECIMOCUARTO MES</v>
      </c>
      <c r="K439" s="96" t="str">
        <f t="shared" si="14"/>
        <v>Posgrado</v>
      </c>
      <c r="L439" s="96" t="s">
        <v>394</v>
      </c>
    </row>
    <row r="440" spans="3:12" ht="15.75" thickBot="1" x14ac:dyDescent="0.3">
      <c r="C440" s="135" t="s">
        <v>482</v>
      </c>
      <c r="D440" s="197"/>
      <c r="E440" s="150">
        <v>12</v>
      </c>
      <c r="F440" s="276">
        <f>HLOOKUP($C440,$BZ$2:$CM$3,2,0)</f>
        <v>39703.99</v>
      </c>
      <c r="G440" s="111">
        <f>D440*E440*F440</f>
        <v>0</v>
      </c>
      <c r="H440" s="164"/>
      <c r="I440" s="112" t="s">
        <v>495</v>
      </c>
      <c r="J440" s="112" t="str">
        <f>VLOOKUP(I440,Presupuesto!$B$11:$C$565,2,0)</f>
        <v>SUELDOS Y SALARIOS PERMANENTES</v>
      </c>
      <c r="K440" s="96" t="str">
        <f t="shared" si="14"/>
        <v>Posgrado</v>
      </c>
      <c r="L440" s="96" t="s">
        <v>394</v>
      </c>
    </row>
    <row r="441" spans="3:12" x14ac:dyDescent="0.25">
      <c r="C441" s="169" t="s">
        <v>58</v>
      </c>
      <c r="D441" s="161"/>
      <c r="E441" s="152">
        <v>0</v>
      </c>
      <c r="F441" s="98">
        <f>IF(E440=0,"",(G440/E440)/12*E440)</f>
        <v>0</v>
      </c>
      <c r="G441" s="95">
        <f>F441</f>
        <v>0</v>
      </c>
      <c r="H441" s="162"/>
      <c r="I441" s="114" t="s">
        <v>515</v>
      </c>
      <c r="J441" s="114" t="str">
        <f>VLOOKUP(I441,Presupuesto!$B$11:$C$565,2,0)</f>
        <v>AGUINALDO Y DECIMO CUARTO MES</v>
      </c>
      <c r="K441" s="96" t="str">
        <f t="shared" si="14"/>
        <v>Posgrado</v>
      </c>
      <c r="L441" s="96" t="s">
        <v>394</v>
      </c>
    </row>
    <row r="442" spans="3:12" ht="15.75" thickBot="1" x14ac:dyDescent="0.3">
      <c r="C442" s="170" t="s">
        <v>59</v>
      </c>
      <c r="D442" s="161"/>
      <c r="E442" s="152">
        <v>0</v>
      </c>
      <c r="F442" s="115">
        <f>IF(E440&lt;6,"",((E440-6)/12)*(G440/E440))</f>
        <v>0</v>
      </c>
      <c r="G442" s="95">
        <f>F442</f>
        <v>0</v>
      </c>
      <c r="H442" s="162"/>
      <c r="I442" s="99" t="s">
        <v>518</v>
      </c>
      <c r="J442" s="99" t="str">
        <f>VLOOKUP(I442,Presupuesto!$B$11:$C$565,2,0)</f>
        <v>DECIMOCUARTO MES</v>
      </c>
      <c r="K442" s="96" t="str">
        <f t="shared" si="14"/>
        <v>Posgrado</v>
      </c>
      <c r="L442" s="96" t="s">
        <v>394</v>
      </c>
    </row>
    <row r="443" spans="3:12" ht="15.75" thickBot="1" x14ac:dyDescent="0.3">
      <c r="C443" s="135" t="s">
        <v>483</v>
      </c>
      <c r="D443" s="197"/>
      <c r="E443" s="150">
        <v>12</v>
      </c>
      <c r="F443" s="276">
        <f>HLOOKUP($C443,$BZ$2:$CM$3,2,0)</f>
        <v>35733.589999999997</v>
      </c>
      <c r="G443" s="111">
        <f>D443*E443*F443</f>
        <v>0</v>
      </c>
      <c r="H443" s="164"/>
      <c r="I443" s="112" t="s">
        <v>495</v>
      </c>
      <c r="J443" s="112" t="str">
        <f>VLOOKUP(I443,Presupuesto!$B$11:$C$565,2,0)</f>
        <v>SUELDOS Y SALARIOS PERMANENTES</v>
      </c>
      <c r="K443" s="96" t="str">
        <f t="shared" si="14"/>
        <v>Posgrado</v>
      </c>
      <c r="L443" s="96" t="s">
        <v>394</v>
      </c>
    </row>
    <row r="444" spans="3:12" x14ac:dyDescent="0.25">
      <c r="C444" s="169" t="s">
        <v>58</v>
      </c>
      <c r="D444" s="161"/>
      <c r="E444" s="152">
        <v>0</v>
      </c>
      <c r="F444" s="98">
        <f>IF(E443=0,"",(G443/E443)/12*E443)</f>
        <v>0</v>
      </c>
      <c r="G444" s="95">
        <f>F444</f>
        <v>0</v>
      </c>
      <c r="H444" s="162"/>
      <c r="I444" s="114" t="s">
        <v>515</v>
      </c>
      <c r="J444" s="114" t="str">
        <f>VLOOKUP(I444,Presupuesto!$B$11:$C$565,2,0)</f>
        <v>AGUINALDO Y DECIMO CUARTO MES</v>
      </c>
      <c r="K444" s="96" t="str">
        <f t="shared" si="14"/>
        <v>Posgrado</v>
      </c>
      <c r="L444" s="96" t="s">
        <v>394</v>
      </c>
    </row>
    <row r="445" spans="3:12" ht="15.75" thickBot="1" x14ac:dyDescent="0.3">
      <c r="C445" s="170" t="s">
        <v>59</v>
      </c>
      <c r="D445" s="161"/>
      <c r="E445" s="152">
        <v>0</v>
      </c>
      <c r="F445" s="115">
        <f>IF(E443&lt;6,"",((E443-6)/12)*(G443/E443))</f>
        <v>0</v>
      </c>
      <c r="G445" s="95">
        <f>F445</f>
        <v>0</v>
      </c>
      <c r="H445" s="162"/>
      <c r="I445" s="99" t="s">
        <v>518</v>
      </c>
      <c r="J445" s="99" t="str">
        <f>VLOOKUP(I445,Presupuesto!$B$11:$C$565,2,0)</f>
        <v>DECIMOCUARTO MES</v>
      </c>
      <c r="K445" s="96" t="str">
        <f t="shared" si="14"/>
        <v>Posgrado</v>
      </c>
      <c r="L445" s="96" t="s">
        <v>394</v>
      </c>
    </row>
    <row r="446" spans="3:12" ht="15.75" thickBot="1" x14ac:dyDescent="0.3">
      <c r="C446" s="135" t="s">
        <v>484</v>
      </c>
      <c r="D446" s="197"/>
      <c r="E446" s="150">
        <v>12</v>
      </c>
      <c r="F446" s="276">
        <f>HLOOKUP($C446,$BZ$2:$CM$3,2,0)</f>
        <v>31763.19</v>
      </c>
      <c r="G446" s="111">
        <f>D446*E446*F446</f>
        <v>0</v>
      </c>
      <c r="H446" s="164"/>
      <c r="I446" s="112" t="s">
        <v>495</v>
      </c>
      <c r="J446" s="112" t="str">
        <f>VLOOKUP(I446,Presupuesto!$B$11:$C$565,2,0)</f>
        <v>SUELDOS Y SALARIOS PERMANENTES</v>
      </c>
      <c r="K446" s="96" t="str">
        <f t="shared" si="14"/>
        <v>Posgrado</v>
      </c>
      <c r="L446" s="96" t="s">
        <v>394</v>
      </c>
    </row>
    <row r="447" spans="3:12" x14ac:dyDescent="0.25">
      <c r="C447" s="169" t="s">
        <v>58</v>
      </c>
      <c r="D447" s="161"/>
      <c r="E447" s="152">
        <v>0</v>
      </c>
      <c r="F447" s="98">
        <f>IF(E446=0,"",(G446/E446)/12*E446)</f>
        <v>0</v>
      </c>
      <c r="G447" s="95">
        <f>F447</f>
        <v>0</v>
      </c>
      <c r="H447" s="162"/>
      <c r="I447" s="114" t="s">
        <v>515</v>
      </c>
      <c r="J447" s="114" t="str">
        <f>VLOOKUP(I447,Presupuesto!$B$11:$C$565,2,0)</f>
        <v>AGUINALDO Y DECIMO CUARTO MES</v>
      </c>
      <c r="K447" s="96" t="str">
        <f t="shared" si="14"/>
        <v>Posgrado</v>
      </c>
      <c r="L447" s="96" t="s">
        <v>394</v>
      </c>
    </row>
    <row r="448" spans="3:12" ht="15.75" thickBot="1" x14ac:dyDescent="0.3">
      <c r="C448" s="170" t="s">
        <v>59</v>
      </c>
      <c r="D448" s="161"/>
      <c r="E448" s="152">
        <v>0</v>
      </c>
      <c r="F448" s="115">
        <f>IF(E446&lt;6,"",((E446-6)/12)*(G446/E446))</f>
        <v>0</v>
      </c>
      <c r="G448" s="95">
        <f>F448</f>
        <v>0</v>
      </c>
      <c r="H448" s="162"/>
      <c r="I448" s="99" t="s">
        <v>518</v>
      </c>
      <c r="J448" s="99" t="str">
        <f>VLOOKUP(I448,Presupuesto!$B$11:$C$565,2,0)</f>
        <v>DECIMOCUARTO MES</v>
      </c>
      <c r="K448" s="96" t="str">
        <f t="shared" si="14"/>
        <v>Posgrado</v>
      </c>
      <c r="L448" s="96" t="s">
        <v>394</v>
      </c>
    </row>
    <row r="449" spans="3:12" ht="15.75" thickBot="1" x14ac:dyDescent="0.3">
      <c r="C449" s="135" t="s">
        <v>485</v>
      </c>
      <c r="D449" s="197"/>
      <c r="E449" s="150">
        <v>12</v>
      </c>
      <c r="F449" s="276">
        <f>HLOOKUP($C449,$BZ$2:$CM$3,2,0)</f>
        <v>29777.99</v>
      </c>
      <c r="G449" s="111">
        <f>D449*E449*F449</f>
        <v>0</v>
      </c>
      <c r="H449" s="164"/>
      <c r="I449" s="112" t="s">
        <v>495</v>
      </c>
      <c r="J449" s="112" t="str">
        <f>VLOOKUP(I449,Presupuesto!$B$11:$C$565,2,0)</f>
        <v>SUELDOS Y SALARIOS PERMANENTES</v>
      </c>
      <c r="K449" s="96" t="str">
        <f t="shared" si="14"/>
        <v>Posgrado</v>
      </c>
      <c r="L449" s="96" t="s">
        <v>394</v>
      </c>
    </row>
    <row r="450" spans="3:12" x14ac:dyDescent="0.25">
      <c r="C450" s="169" t="s">
        <v>58</v>
      </c>
      <c r="D450" s="161"/>
      <c r="E450" s="152">
        <v>0</v>
      </c>
      <c r="F450" s="98">
        <f>IF(E449=0,"",(G449/E449)/12*E449)</f>
        <v>0</v>
      </c>
      <c r="G450" s="95">
        <f>F450</f>
        <v>0</v>
      </c>
      <c r="H450" s="162"/>
      <c r="I450" s="114" t="s">
        <v>515</v>
      </c>
      <c r="J450" s="114" t="str">
        <f>VLOOKUP(I450,Presupuesto!$B$11:$C$565,2,0)</f>
        <v>AGUINALDO Y DECIMO CUARTO MES</v>
      </c>
      <c r="K450" s="96" t="str">
        <f t="shared" si="14"/>
        <v>Posgrado</v>
      </c>
      <c r="L450" s="96" t="s">
        <v>394</v>
      </c>
    </row>
    <row r="451" spans="3:12" ht="15.75" thickBot="1" x14ac:dyDescent="0.3">
      <c r="C451" s="170" t="s">
        <v>59</v>
      </c>
      <c r="D451" s="161"/>
      <c r="E451" s="152">
        <v>0</v>
      </c>
      <c r="F451" s="115">
        <f>IF(E449&lt;6,"",((E449-6)/12)*(G449/E449))</f>
        <v>0</v>
      </c>
      <c r="G451" s="95">
        <f>F451</f>
        <v>0</v>
      </c>
      <c r="H451" s="162"/>
      <c r="I451" s="99" t="s">
        <v>518</v>
      </c>
      <c r="J451" s="99" t="str">
        <f>VLOOKUP(I451,Presupuesto!$B$11:$C$565,2,0)</f>
        <v>DECIMOCUARTO MES</v>
      </c>
      <c r="K451" s="96" t="str">
        <f t="shared" si="14"/>
        <v>Posgrado</v>
      </c>
      <c r="L451" s="96" t="s">
        <v>394</v>
      </c>
    </row>
    <row r="452" spans="3:12" ht="15.75" thickBot="1" x14ac:dyDescent="0.3">
      <c r="C452" s="135" t="s">
        <v>486</v>
      </c>
      <c r="D452" s="197"/>
      <c r="E452" s="150">
        <v>12</v>
      </c>
      <c r="F452" s="276">
        <f>HLOOKUP($C452,$BZ$2:$CM$3,2,0)</f>
        <v>27792.79</v>
      </c>
      <c r="G452" s="111">
        <f>D452*E452*F452</f>
        <v>0</v>
      </c>
      <c r="H452" s="164"/>
      <c r="I452" s="112" t="s">
        <v>495</v>
      </c>
      <c r="J452" s="112" t="str">
        <f>VLOOKUP(I452,Presupuesto!$B$11:$C$565,2,0)</f>
        <v>SUELDOS Y SALARIOS PERMANENTES</v>
      </c>
      <c r="K452" s="96" t="str">
        <f t="shared" si="14"/>
        <v>Posgrado</v>
      </c>
      <c r="L452" s="96" t="s">
        <v>394</v>
      </c>
    </row>
    <row r="453" spans="3:12" x14ac:dyDescent="0.25">
      <c r="C453" s="169" t="s">
        <v>58</v>
      </c>
      <c r="D453" s="161"/>
      <c r="E453" s="152">
        <v>0</v>
      </c>
      <c r="F453" s="98">
        <f>IF(E452=0,"",(G452/E452)/12*E452)</f>
        <v>0</v>
      </c>
      <c r="G453" s="95">
        <f>F453</f>
        <v>0</v>
      </c>
      <c r="H453" s="162"/>
      <c r="I453" s="114" t="s">
        <v>515</v>
      </c>
      <c r="J453" s="114" t="str">
        <f>VLOOKUP(I453,Presupuesto!$B$11:$C$565,2,0)</f>
        <v>AGUINALDO Y DECIMO CUARTO MES</v>
      </c>
      <c r="K453" s="96" t="str">
        <f t="shared" si="14"/>
        <v>Posgrado</v>
      </c>
      <c r="L453" s="96" t="s">
        <v>394</v>
      </c>
    </row>
    <row r="454" spans="3:12" ht="15.75" thickBot="1" x14ac:dyDescent="0.3">
      <c r="C454" s="170" t="s">
        <v>59</v>
      </c>
      <c r="D454" s="161"/>
      <c r="E454" s="152">
        <v>0</v>
      </c>
      <c r="F454" s="115">
        <f>IF(E452&lt;6,"",((E452-6)/12)*(G452/E452))</f>
        <v>0</v>
      </c>
      <c r="G454" s="95">
        <f>F454</f>
        <v>0</v>
      </c>
      <c r="H454" s="162"/>
      <c r="I454" s="99" t="s">
        <v>518</v>
      </c>
      <c r="J454" s="99" t="str">
        <f>VLOOKUP(I454,Presupuesto!$B$11:$C$565,2,0)</f>
        <v>DECIMOCUARTO MES</v>
      </c>
      <c r="K454" s="96" t="str">
        <f t="shared" si="14"/>
        <v>Posgrado</v>
      </c>
      <c r="L454" s="96" t="s">
        <v>394</v>
      </c>
    </row>
    <row r="455" spans="3:12" ht="15.75" thickBot="1" x14ac:dyDescent="0.3">
      <c r="C455" s="135" t="s">
        <v>487</v>
      </c>
      <c r="D455" s="197"/>
      <c r="E455" s="150">
        <v>12</v>
      </c>
      <c r="F455" s="276">
        <f>HLOOKUP($C455,$BZ$2:$CM$3,2,0)</f>
        <v>18859.39</v>
      </c>
      <c r="G455" s="111">
        <f>D455*E455*F455</f>
        <v>0</v>
      </c>
      <c r="H455" s="164"/>
      <c r="I455" s="112" t="s">
        <v>495</v>
      </c>
      <c r="J455" s="112" t="str">
        <f>VLOOKUP(I455,Presupuesto!$B$11:$C$565,2,0)</f>
        <v>SUELDOS Y SALARIOS PERMANENTES</v>
      </c>
      <c r="K455" s="96" t="str">
        <f t="shared" si="14"/>
        <v>Posgrado</v>
      </c>
      <c r="L455" s="96" t="s">
        <v>394</v>
      </c>
    </row>
    <row r="456" spans="3:12" x14ac:dyDescent="0.25">
      <c r="C456" s="169" t="s">
        <v>58</v>
      </c>
      <c r="D456" s="161"/>
      <c r="E456" s="152">
        <v>0</v>
      </c>
      <c r="F456" s="98">
        <f>IF(E455=0,"",(G455/E455)/12*E455)</f>
        <v>0</v>
      </c>
      <c r="G456" s="95">
        <f>F456</f>
        <v>0</v>
      </c>
      <c r="H456" s="162"/>
      <c r="I456" s="114" t="s">
        <v>515</v>
      </c>
      <c r="J456" s="114" t="str">
        <f>VLOOKUP(I456,Presupuesto!$B$11:$C$565,2,0)</f>
        <v>AGUINALDO Y DECIMO CUARTO MES</v>
      </c>
      <c r="K456" s="96" t="str">
        <f t="shared" si="14"/>
        <v>Posgrado</v>
      </c>
      <c r="L456" s="96" t="s">
        <v>394</v>
      </c>
    </row>
    <row r="457" spans="3:12" ht="15.75" thickBot="1" x14ac:dyDescent="0.3">
      <c r="C457" s="170" t="s">
        <v>59</v>
      </c>
      <c r="D457" s="161"/>
      <c r="E457" s="152">
        <v>0</v>
      </c>
      <c r="F457" s="115">
        <f>IF(E455&lt;6,"",((E455-6)/12)*(G455/E455))</f>
        <v>0</v>
      </c>
      <c r="G457" s="95">
        <f>F457</f>
        <v>0</v>
      </c>
      <c r="H457" s="162"/>
      <c r="I457" s="99" t="s">
        <v>518</v>
      </c>
      <c r="J457" s="99" t="str">
        <f>VLOOKUP(I457,Presupuesto!$B$11:$C$565,2,0)</f>
        <v>DECIMOCUARTO MES</v>
      </c>
      <c r="K457" s="96" t="str">
        <f t="shared" si="14"/>
        <v>Posgrado</v>
      </c>
      <c r="L457" s="96" t="s">
        <v>394</v>
      </c>
    </row>
    <row r="458" spans="3:12" ht="15.75" thickBot="1" x14ac:dyDescent="0.3">
      <c r="C458" s="135" t="s">
        <v>488</v>
      </c>
      <c r="D458" s="197"/>
      <c r="E458" s="150">
        <v>12</v>
      </c>
      <c r="F458" s="276">
        <f>HLOOKUP($C458,$BZ$2:$CM$3,2,0)</f>
        <v>17866.8</v>
      </c>
      <c r="G458" s="111">
        <f>D458*E458*F458</f>
        <v>0</v>
      </c>
      <c r="H458" s="164"/>
      <c r="I458" s="112" t="s">
        <v>495</v>
      </c>
      <c r="J458" s="112" t="str">
        <f>VLOOKUP(I458,Presupuesto!$B$11:$C$565,2,0)</f>
        <v>SUELDOS Y SALARIOS PERMANENTES</v>
      </c>
      <c r="K458" s="96" t="str">
        <f t="shared" si="14"/>
        <v>Posgrado</v>
      </c>
      <c r="L458" s="96" t="s">
        <v>394</v>
      </c>
    </row>
    <row r="459" spans="3:12" x14ac:dyDescent="0.25">
      <c r="C459" s="169" t="s">
        <v>58</v>
      </c>
      <c r="D459" s="161"/>
      <c r="E459" s="152">
        <v>0</v>
      </c>
      <c r="F459" s="98">
        <f>IF(E458=0,"",(G458/E458)/12*E458)</f>
        <v>0</v>
      </c>
      <c r="G459" s="95">
        <f>F459</f>
        <v>0</v>
      </c>
      <c r="H459" s="162"/>
      <c r="I459" s="114" t="s">
        <v>515</v>
      </c>
      <c r="J459" s="114" t="str">
        <f>VLOOKUP(I459,Presupuesto!$B$11:$C$565,2,0)</f>
        <v>AGUINALDO Y DECIMO CUARTO MES</v>
      </c>
      <c r="K459" s="96" t="str">
        <f t="shared" si="14"/>
        <v>Posgrado</v>
      </c>
      <c r="L459" s="96" t="s">
        <v>394</v>
      </c>
    </row>
    <row r="460" spans="3:12" ht="15.75" thickBot="1" x14ac:dyDescent="0.3">
      <c r="C460" s="170" t="s">
        <v>59</v>
      </c>
      <c r="D460" s="161"/>
      <c r="E460" s="152">
        <v>0</v>
      </c>
      <c r="F460" s="115">
        <f>IF(E458&lt;6,"",((E458-6)/12)*(G458/E458))</f>
        <v>0</v>
      </c>
      <c r="G460" s="95">
        <f>F460</f>
        <v>0</v>
      </c>
      <c r="H460" s="162"/>
      <c r="I460" s="99" t="s">
        <v>518</v>
      </c>
      <c r="J460" s="99" t="str">
        <f>VLOOKUP(I460,Presupuesto!$B$11:$C$565,2,0)</f>
        <v>DECIMOCUARTO MES</v>
      </c>
      <c r="K460" s="96" t="str">
        <f t="shared" si="14"/>
        <v>Posgrado</v>
      </c>
      <c r="L460" s="96" t="s">
        <v>394</v>
      </c>
    </row>
    <row r="461" spans="3:12" ht="15.75" thickBot="1" x14ac:dyDescent="0.3">
      <c r="C461" s="135" t="s">
        <v>489</v>
      </c>
      <c r="D461" s="197"/>
      <c r="E461" s="150">
        <v>12</v>
      </c>
      <c r="F461" s="276">
        <f>HLOOKUP($C461,$BZ$2:$CM$3,2,0)</f>
        <v>13896.4</v>
      </c>
      <c r="G461" s="111">
        <f>D461*E461*F461</f>
        <v>0</v>
      </c>
      <c r="H461" s="164"/>
      <c r="I461" s="112" t="s">
        <v>495</v>
      </c>
      <c r="J461" s="112" t="str">
        <f>VLOOKUP(I461,Presupuesto!$B$11:$C$565,2,0)</f>
        <v>SUELDOS Y SALARIOS PERMANENTES</v>
      </c>
      <c r="K461" s="96" t="str">
        <f t="shared" si="14"/>
        <v>Posgrado</v>
      </c>
      <c r="L461" s="96" t="s">
        <v>394</v>
      </c>
    </row>
    <row r="462" spans="3:12" x14ac:dyDescent="0.25">
      <c r="C462" s="169" t="s">
        <v>58</v>
      </c>
      <c r="D462" s="161"/>
      <c r="E462" s="152">
        <v>0</v>
      </c>
      <c r="F462" s="98">
        <f>IF(E461=0,"",(G461/E461)/12*E461)</f>
        <v>0</v>
      </c>
      <c r="G462" s="95">
        <f>F462</f>
        <v>0</v>
      </c>
      <c r="H462" s="162"/>
      <c r="I462" s="114" t="s">
        <v>515</v>
      </c>
      <c r="J462" s="114" t="str">
        <f>VLOOKUP(I462,Presupuesto!$B$11:$C$565,2,0)</f>
        <v>AGUINALDO Y DECIMO CUARTO MES</v>
      </c>
      <c r="K462" s="96" t="str">
        <f t="shared" si="14"/>
        <v>Posgrado</v>
      </c>
      <c r="L462" s="96" t="s">
        <v>394</v>
      </c>
    </row>
    <row r="463" spans="3:12" ht="15.75" thickBot="1" x14ac:dyDescent="0.3">
      <c r="C463" s="170" t="s">
        <v>59</v>
      </c>
      <c r="D463" s="161"/>
      <c r="E463" s="152">
        <v>0</v>
      </c>
      <c r="F463" s="115">
        <f>IF(E461&lt;6,"",((E461-6)/12)*(G461/E461))</f>
        <v>0</v>
      </c>
      <c r="G463" s="95">
        <f>F463</f>
        <v>0</v>
      </c>
      <c r="H463" s="162"/>
      <c r="I463" s="99" t="s">
        <v>518</v>
      </c>
      <c r="J463" s="99" t="str">
        <f>VLOOKUP(I463,Presupuesto!$B$11:$C$565,2,0)</f>
        <v>DECIMOCUARTO MES</v>
      </c>
      <c r="K463" s="96" t="str">
        <f t="shared" si="14"/>
        <v>Posgrado</v>
      </c>
      <c r="L463" s="96" t="s">
        <v>394</v>
      </c>
    </row>
    <row r="464" spans="3:12" ht="15.75" thickBot="1" x14ac:dyDescent="0.3">
      <c r="C464" s="135" t="s">
        <v>490</v>
      </c>
      <c r="D464" s="197"/>
      <c r="E464" s="150">
        <v>12</v>
      </c>
      <c r="F464" s="276">
        <f>HLOOKUP($C464,$BZ$2:$CM$3,2,0)</f>
        <v>15004.09</v>
      </c>
      <c r="G464" s="111">
        <f>D464*E464*F464</f>
        <v>0</v>
      </c>
      <c r="H464" s="164"/>
      <c r="I464" s="112" t="s">
        <v>495</v>
      </c>
      <c r="J464" s="112" t="str">
        <f>VLOOKUP(I464,Presupuesto!$B$11:$C$565,2,0)</f>
        <v>SUELDOS Y SALARIOS PERMANENTES</v>
      </c>
      <c r="K464" s="96" t="str">
        <f t="shared" si="14"/>
        <v>Posgrado</v>
      </c>
      <c r="L464" s="96" t="s">
        <v>394</v>
      </c>
    </row>
    <row r="465" spans="3:12" x14ac:dyDescent="0.25">
      <c r="C465" s="169" t="s">
        <v>58</v>
      </c>
      <c r="D465" s="161"/>
      <c r="E465" s="152">
        <v>0</v>
      </c>
      <c r="F465" s="98">
        <f>IF(E464=0,"",(G464/E464)/12*E464)</f>
        <v>0</v>
      </c>
      <c r="G465" s="95">
        <f>F465</f>
        <v>0</v>
      </c>
      <c r="H465" s="162"/>
      <c r="I465" s="114" t="s">
        <v>515</v>
      </c>
      <c r="J465" s="114" t="str">
        <f>VLOOKUP(I465,Presupuesto!$B$11:$C$565,2,0)</f>
        <v>AGUINALDO Y DECIMO CUARTO MES</v>
      </c>
      <c r="K465" s="96" t="str">
        <f t="shared" si="14"/>
        <v>Posgrado</v>
      </c>
      <c r="L465" s="96" t="s">
        <v>394</v>
      </c>
    </row>
    <row r="466" spans="3:12" ht="15.75" thickBot="1" x14ac:dyDescent="0.3">
      <c r="C466" s="170" t="s">
        <v>59</v>
      </c>
      <c r="D466" s="161"/>
      <c r="E466" s="152">
        <v>0</v>
      </c>
      <c r="F466" s="115">
        <f>IF(E464&lt;6,"",((E464-6)/12)*(G464/E464))</f>
        <v>0</v>
      </c>
      <c r="G466" s="95">
        <f>F466</f>
        <v>0</v>
      </c>
      <c r="H466" s="162"/>
      <c r="I466" s="99" t="s">
        <v>518</v>
      </c>
      <c r="J466" s="99" t="str">
        <f>VLOOKUP(I466,Presupuesto!$B$11:$C$565,2,0)</f>
        <v>DECIMOCUARTO MES</v>
      </c>
      <c r="K466" s="96" t="str">
        <f t="shared" si="14"/>
        <v>Posgrado</v>
      </c>
      <c r="L466" s="96" t="s">
        <v>394</v>
      </c>
    </row>
    <row r="467" spans="3:12" ht="15.75" thickBot="1" x14ac:dyDescent="0.3">
      <c r="C467" s="135" t="s">
        <v>491</v>
      </c>
      <c r="D467" s="197"/>
      <c r="E467" s="150">
        <v>12</v>
      </c>
      <c r="F467" s="276">
        <f>HLOOKUP($C467,$BZ$2:$CM$3,2,0)</f>
        <v>13238.9</v>
      </c>
      <c r="G467" s="111">
        <f>D467*E467*F467</f>
        <v>0</v>
      </c>
      <c r="H467" s="164"/>
      <c r="I467" s="112" t="s">
        <v>495</v>
      </c>
      <c r="J467" s="112" t="str">
        <f>VLOOKUP(I467,Presupuesto!$B$11:$C$565,2,0)</f>
        <v>SUELDOS Y SALARIOS PERMANENTES</v>
      </c>
      <c r="K467" s="96" t="str">
        <f t="shared" si="14"/>
        <v>Posgrado</v>
      </c>
      <c r="L467" s="96" t="s">
        <v>394</v>
      </c>
    </row>
    <row r="468" spans="3:12" x14ac:dyDescent="0.25">
      <c r="C468" s="169" t="s">
        <v>58</v>
      </c>
      <c r="D468" s="161"/>
      <c r="E468" s="152">
        <v>0</v>
      </c>
      <c r="F468" s="98">
        <f>IF(E467=0,"",(G467/E467)/12*E467)</f>
        <v>0</v>
      </c>
      <c r="G468" s="95">
        <f>F468</f>
        <v>0</v>
      </c>
      <c r="H468" s="162"/>
      <c r="I468" s="114" t="s">
        <v>515</v>
      </c>
      <c r="J468" s="114" t="str">
        <f>VLOOKUP(I468,Presupuesto!$B$11:$C$565,2,0)</f>
        <v>AGUINALDO Y DECIMO CUARTO MES</v>
      </c>
      <c r="K468" s="96" t="str">
        <f t="shared" si="14"/>
        <v>Posgrado</v>
      </c>
      <c r="L468" s="96" t="s">
        <v>394</v>
      </c>
    </row>
    <row r="469" spans="3:12" ht="15.75" thickBot="1" x14ac:dyDescent="0.3">
      <c r="C469" s="170" t="s">
        <v>59</v>
      </c>
      <c r="D469" s="161"/>
      <c r="E469" s="152">
        <v>0</v>
      </c>
      <c r="F469" s="115">
        <f>IF(E467&lt;6,"",((E467-6)/12)*(G467/E467))</f>
        <v>0</v>
      </c>
      <c r="G469" s="95">
        <f>F469</f>
        <v>0</v>
      </c>
      <c r="H469" s="162"/>
      <c r="I469" s="99" t="s">
        <v>518</v>
      </c>
      <c r="J469" s="99" t="str">
        <f>VLOOKUP(I469,Presupuesto!$B$11:$C$565,2,0)</f>
        <v>DECIMOCUARTO MES</v>
      </c>
      <c r="K469" s="96" t="str">
        <f t="shared" si="14"/>
        <v>Posgrado</v>
      </c>
      <c r="L469" s="96" t="s">
        <v>394</v>
      </c>
    </row>
    <row r="470" spans="3:12" ht="15.75" thickBot="1" x14ac:dyDescent="0.3">
      <c r="C470" s="135" t="s">
        <v>492</v>
      </c>
      <c r="D470" s="197"/>
      <c r="E470" s="150">
        <v>12</v>
      </c>
      <c r="F470" s="276">
        <f>HLOOKUP($C470,$BZ$2:$CM$3,2,0)</f>
        <v>12356.31</v>
      </c>
      <c r="G470" s="111">
        <f>D470*E470*F470</f>
        <v>0</v>
      </c>
      <c r="H470" s="164"/>
      <c r="I470" s="112" t="s">
        <v>495</v>
      </c>
      <c r="J470" s="112" t="str">
        <f>VLOOKUP(I470,Presupuesto!$B$11:$C$565,2,0)</f>
        <v>SUELDOS Y SALARIOS PERMANENTES</v>
      </c>
      <c r="K470" s="96" t="str">
        <f t="shared" ref="K470:K487" si="15">$K$437</f>
        <v>Posgrado</v>
      </c>
      <c r="L470" s="96" t="s">
        <v>394</v>
      </c>
    </row>
    <row r="471" spans="3:12" x14ac:dyDescent="0.25">
      <c r="C471" s="169" t="s">
        <v>58</v>
      </c>
      <c r="D471" s="161"/>
      <c r="E471" s="152">
        <v>0</v>
      </c>
      <c r="F471" s="98">
        <f>IF(E470=0,"",(G470/E470)/12*E470)</f>
        <v>0</v>
      </c>
      <c r="G471" s="95">
        <f>F471</f>
        <v>0</v>
      </c>
      <c r="H471" s="162"/>
      <c r="I471" s="114" t="s">
        <v>515</v>
      </c>
      <c r="J471" s="114" t="str">
        <f>VLOOKUP(I471,Presupuesto!$B$11:$C$565,2,0)</f>
        <v>AGUINALDO Y DECIMO CUARTO MES</v>
      </c>
      <c r="K471" s="96" t="str">
        <f t="shared" si="15"/>
        <v>Posgrado</v>
      </c>
      <c r="L471" s="96" t="s">
        <v>394</v>
      </c>
    </row>
    <row r="472" spans="3:12" ht="15.75" thickBot="1" x14ac:dyDescent="0.3">
      <c r="C472" s="170" t="s">
        <v>59</v>
      </c>
      <c r="D472" s="161"/>
      <c r="E472" s="152">
        <v>0</v>
      </c>
      <c r="F472" s="115">
        <f>IF(E470&lt;6,"",((E470-6)/12)*(G470/E470))</f>
        <v>0</v>
      </c>
      <c r="G472" s="95">
        <f>F472</f>
        <v>0</v>
      </c>
      <c r="H472" s="162"/>
      <c r="I472" s="99" t="s">
        <v>518</v>
      </c>
      <c r="J472" s="99" t="str">
        <f>VLOOKUP(I472,Presupuesto!$B$11:$C$565,2,0)</f>
        <v>DECIMOCUARTO MES</v>
      </c>
      <c r="K472" s="96" t="str">
        <f t="shared" si="15"/>
        <v>Posgrado</v>
      </c>
      <c r="L472" s="96" t="s">
        <v>394</v>
      </c>
    </row>
    <row r="473" spans="3:12" ht="15.75" thickBot="1" x14ac:dyDescent="0.3">
      <c r="C473" s="135" t="s">
        <v>493</v>
      </c>
      <c r="D473" s="197"/>
      <c r="E473" s="150">
        <v>12</v>
      </c>
      <c r="F473" s="276">
        <f>HLOOKUP($C473,$BZ$2:$CM$3,2,0)</f>
        <v>463.22</v>
      </c>
      <c r="G473" s="111">
        <f>D473*E473*F473</f>
        <v>0</v>
      </c>
      <c r="H473" s="164"/>
      <c r="I473" s="112" t="s">
        <v>495</v>
      </c>
      <c r="J473" s="112" t="str">
        <f>VLOOKUP(I473,Presupuesto!$B$11:$C$565,2,0)</f>
        <v>SUELDOS Y SALARIOS PERMANENTES</v>
      </c>
      <c r="K473" s="96" t="str">
        <f t="shared" si="15"/>
        <v>Posgrado</v>
      </c>
      <c r="L473" s="96" t="s">
        <v>394</v>
      </c>
    </row>
    <row r="474" spans="3:12" x14ac:dyDescent="0.25">
      <c r="C474" s="169" t="s">
        <v>58</v>
      </c>
      <c r="D474" s="161"/>
      <c r="E474" s="152">
        <v>0</v>
      </c>
      <c r="F474" s="98">
        <f>IF(E473=0,"",(G473/E473)/12*E473)</f>
        <v>0</v>
      </c>
      <c r="G474" s="95">
        <f>F474</f>
        <v>0</v>
      </c>
      <c r="H474" s="162"/>
      <c r="I474" s="114" t="s">
        <v>515</v>
      </c>
      <c r="J474" s="114" t="str">
        <f>VLOOKUP(I474,Presupuesto!$B$11:$C$565,2,0)</f>
        <v>AGUINALDO Y DECIMO CUARTO MES</v>
      </c>
      <c r="K474" s="96" t="str">
        <f t="shared" si="15"/>
        <v>Posgrado</v>
      </c>
      <c r="L474" s="96" t="s">
        <v>394</v>
      </c>
    </row>
    <row r="475" spans="3:12" ht="15.75" thickBot="1" x14ac:dyDescent="0.3">
      <c r="C475" s="170" t="s">
        <v>59</v>
      </c>
      <c r="D475" s="161"/>
      <c r="E475" s="152">
        <v>0</v>
      </c>
      <c r="F475" s="115">
        <f>IF(E473&lt;6,"",((E473-6)/12)*(G473/E473))</f>
        <v>0</v>
      </c>
      <c r="G475" s="95">
        <f>F475</f>
        <v>0</v>
      </c>
      <c r="H475" s="162"/>
      <c r="I475" s="99" t="s">
        <v>518</v>
      </c>
      <c r="J475" s="99" t="str">
        <f>VLOOKUP(I475,Presupuesto!$B$11:$C$565,2,0)</f>
        <v>DECIMOCUARTO MES</v>
      </c>
      <c r="K475" s="96" t="str">
        <f t="shared" si="15"/>
        <v>Posgrado</v>
      </c>
      <c r="L475" s="96" t="s">
        <v>394</v>
      </c>
    </row>
    <row r="476" spans="3:12" ht="15.75" thickBot="1" x14ac:dyDescent="0.3">
      <c r="C476" s="135" t="s">
        <v>494</v>
      </c>
      <c r="D476" s="197"/>
      <c r="E476" s="150">
        <v>12</v>
      </c>
      <c r="F476" s="276">
        <f>HLOOKUP($C476,$BZ$2:$CM$3,2,0)</f>
        <v>2007.3</v>
      </c>
      <c r="G476" s="111">
        <f>D476*E476*F476</f>
        <v>0</v>
      </c>
      <c r="H476" s="164"/>
      <c r="I476" s="112" t="s">
        <v>495</v>
      </c>
      <c r="J476" s="112" t="str">
        <f>VLOOKUP(I476,Presupuesto!$B$11:$C$565,2,0)</f>
        <v>SUELDOS Y SALARIOS PERMANENTES</v>
      </c>
      <c r="K476" s="96" t="str">
        <f t="shared" si="15"/>
        <v>Posgrado</v>
      </c>
      <c r="L476" s="96" t="s">
        <v>394</v>
      </c>
    </row>
    <row r="477" spans="3:12" x14ac:dyDescent="0.25">
      <c r="C477" s="169" t="s">
        <v>58</v>
      </c>
      <c r="D477" s="161"/>
      <c r="E477" s="152">
        <v>0</v>
      </c>
      <c r="F477" s="98">
        <f>IF(E476=0,"",(G476/E476)/12*E476)</f>
        <v>0</v>
      </c>
      <c r="G477" s="95">
        <f>F477</f>
        <v>0</v>
      </c>
      <c r="H477" s="162"/>
      <c r="I477" s="114" t="s">
        <v>515</v>
      </c>
      <c r="J477" s="114" t="str">
        <f>VLOOKUP(I477,Presupuesto!$B$11:$C$565,2,0)</f>
        <v>AGUINALDO Y DECIMO CUARTO MES</v>
      </c>
      <c r="K477" s="96" t="str">
        <f t="shared" si="15"/>
        <v>Posgrado</v>
      </c>
      <c r="L477" s="96" t="s">
        <v>394</v>
      </c>
    </row>
    <row r="478" spans="3:12" ht="15.75" thickBot="1" x14ac:dyDescent="0.3">
      <c r="C478" s="170" t="s">
        <v>59</v>
      </c>
      <c r="D478" s="161"/>
      <c r="E478" s="152">
        <v>0</v>
      </c>
      <c r="F478" s="115">
        <f>IF(E476&lt;6,"",((E476-6)/12)*(G476/E476))</f>
        <v>0</v>
      </c>
      <c r="G478" s="95">
        <f>F478</f>
        <v>0</v>
      </c>
      <c r="H478" s="162"/>
      <c r="I478" s="99" t="s">
        <v>518</v>
      </c>
      <c r="J478" s="99" t="str">
        <f>VLOOKUP(I478,Presupuesto!$B$11:$C$565,2,0)</f>
        <v>DECIMOCUARTO MES</v>
      </c>
      <c r="K478" s="96" t="str">
        <f t="shared" si="15"/>
        <v>Posgrado</v>
      </c>
      <c r="L478" s="96" t="s">
        <v>394</v>
      </c>
    </row>
    <row r="479" spans="3:12" ht="15.75" thickBot="1" x14ac:dyDescent="0.3">
      <c r="C479" s="138" t="s">
        <v>83</v>
      </c>
      <c r="D479" s="197"/>
      <c r="E479" s="150">
        <v>12</v>
      </c>
      <c r="F479" s="137">
        <v>30000</v>
      </c>
      <c r="G479" s="111">
        <f>D479*E479*F479</f>
        <v>0</v>
      </c>
      <c r="H479" s="164"/>
      <c r="I479" s="112" t="s">
        <v>563</v>
      </c>
      <c r="J479" s="112" t="str">
        <f>VLOOKUP(I479,Presupuesto!$B$11:$C$565,2,0)</f>
        <v>CONTRATOS ESPECIALES</v>
      </c>
      <c r="K479" s="96" t="str">
        <f t="shared" si="15"/>
        <v>Posgrado</v>
      </c>
      <c r="L479" s="96" t="s">
        <v>394</v>
      </c>
    </row>
    <row r="480" spans="3:12" x14ac:dyDescent="0.25">
      <c r="C480" s="169" t="s">
        <v>58</v>
      </c>
      <c r="D480" s="161"/>
      <c r="E480" s="152">
        <v>0</v>
      </c>
      <c r="F480" s="115">
        <f>IF(E479=0,"",(G479/E479)/12*E479)</f>
        <v>0</v>
      </c>
      <c r="G480" s="95">
        <f>F480</f>
        <v>0</v>
      </c>
      <c r="H480" s="162"/>
      <c r="I480" s="99" t="s">
        <v>563</v>
      </c>
      <c r="J480" s="99" t="str">
        <f>VLOOKUP(I480,Presupuesto!$B$11:$C$565,2,0)</f>
        <v>CONTRATOS ESPECIALES</v>
      </c>
      <c r="K480" s="96" t="str">
        <f t="shared" si="15"/>
        <v>Posgrado</v>
      </c>
      <c r="L480" s="96" t="s">
        <v>393</v>
      </c>
    </row>
    <row r="481" spans="3:12" ht="15.75" thickBot="1" x14ac:dyDescent="0.3">
      <c r="C481" s="170" t="s">
        <v>59</v>
      </c>
      <c r="D481" s="161"/>
      <c r="E481" s="152">
        <v>0</v>
      </c>
      <c r="F481" s="98">
        <f>IF(E479&lt;6,"",((E479-6)/12)*(G479/E479))</f>
        <v>0</v>
      </c>
      <c r="G481" s="95">
        <f>F481</f>
        <v>0</v>
      </c>
      <c r="H481" s="162"/>
      <c r="I481" s="99" t="s">
        <v>563</v>
      </c>
      <c r="J481" s="99" t="str">
        <f>VLOOKUP(I481,Presupuesto!$B$11:$C$565,2,0)</f>
        <v>CONTRATOS ESPECIALES</v>
      </c>
      <c r="K481" s="96" t="str">
        <f t="shared" si="15"/>
        <v>Posgrado</v>
      </c>
      <c r="L481" s="96" t="s">
        <v>398</v>
      </c>
    </row>
    <row r="482" spans="3:12" ht="15.75" thickBot="1" x14ac:dyDescent="0.3">
      <c r="C482" s="138" t="s">
        <v>60</v>
      </c>
      <c r="D482" s="197"/>
      <c r="E482" s="150">
        <v>12</v>
      </c>
      <c r="F482" s="116">
        <v>30000</v>
      </c>
      <c r="G482" s="111">
        <f>D482*E482*F482</f>
        <v>0</v>
      </c>
      <c r="H482" s="164"/>
      <c r="I482" s="112" t="s">
        <v>704</v>
      </c>
      <c r="J482" s="112" t="str">
        <f>VLOOKUP(I482,Presupuesto!$B$11:$C$565,2,0)</f>
        <v>OTROS SERVICIOS TECNICOS Y PROFESIONALES</v>
      </c>
      <c r="K482" s="96" t="str">
        <f t="shared" si="15"/>
        <v>Posgrado</v>
      </c>
      <c r="L482" s="96" t="s">
        <v>393</v>
      </c>
    </row>
    <row r="483" spans="3:12" x14ac:dyDescent="0.25">
      <c r="C483" s="169" t="s">
        <v>58</v>
      </c>
      <c r="D483" s="161"/>
      <c r="E483" s="152">
        <v>0</v>
      </c>
      <c r="F483" s="98">
        <v>0</v>
      </c>
      <c r="G483" s="95">
        <f>F483</f>
        <v>0</v>
      </c>
      <c r="H483" s="162"/>
      <c r="I483" s="99" t="s">
        <v>704</v>
      </c>
      <c r="J483" s="99" t="str">
        <f>VLOOKUP(I483,Presupuesto!$B$11:$C$565,2,0)</f>
        <v>OTROS SERVICIOS TECNICOS Y PROFESIONALES</v>
      </c>
      <c r="K483" s="96" t="str">
        <f t="shared" si="15"/>
        <v>Posgrado</v>
      </c>
      <c r="L483" s="96" t="s">
        <v>393</v>
      </c>
    </row>
    <row r="484" spans="3:12" ht="15.75" thickBot="1" x14ac:dyDescent="0.3">
      <c r="C484" s="170" t="s">
        <v>59</v>
      </c>
      <c r="D484" s="161"/>
      <c r="E484" s="152">
        <v>0</v>
      </c>
      <c r="F484" s="98">
        <v>0</v>
      </c>
      <c r="G484" s="95">
        <f>F484</f>
        <v>0</v>
      </c>
      <c r="H484" s="162"/>
      <c r="I484" s="99" t="s">
        <v>704</v>
      </c>
      <c r="J484" s="99" t="str">
        <f>VLOOKUP(I484,Presupuesto!$B$11:$C$565,2,0)</f>
        <v>OTROS SERVICIOS TECNICOS Y PROFESIONALES</v>
      </c>
      <c r="K484" s="96" t="str">
        <f t="shared" si="15"/>
        <v>Posgrado</v>
      </c>
      <c r="L484" s="96" t="s">
        <v>393</v>
      </c>
    </row>
    <row r="485" spans="3:12" ht="15.75" thickBot="1" x14ac:dyDescent="0.3">
      <c r="C485" s="138" t="s">
        <v>61</v>
      </c>
      <c r="D485" s="197"/>
      <c r="E485" s="150">
        <v>12</v>
      </c>
      <c r="F485" s="116">
        <v>30000</v>
      </c>
      <c r="G485" s="111">
        <f>D485*E485*F485</f>
        <v>0</v>
      </c>
      <c r="H485" s="164"/>
      <c r="I485" s="112" t="s">
        <v>495</v>
      </c>
      <c r="J485" s="112" t="str">
        <f>VLOOKUP(I485,Presupuesto!$B$11:$C$565,2,0)</f>
        <v>SUELDOS Y SALARIOS PERMANENTES</v>
      </c>
      <c r="K485" s="96" t="str">
        <f t="shared" si="15"/>
        <v>Posgrado</v>
      </c>
      <c r="L485" s="96" t="s">
        <v>393</v>
      </c>
    </row>
    <row r="486" spans="3:12" x14ac:dyDescent="0.25">
      <c r="C486" s="169" t="s">
        <v>58</v>
      </c>
      <c r="D486" s="167"/>
      <c r="E486" s="129">
        <v>0</v>
      </c>
      <c r="F486" s="117">
        <f>IF(E485=0,"",(G485/E485)/12*E485)</f>
        <v>0</v>
      </c>
      <c r="G486" s="118">
        <f>F486</f>
        <v>0</v>
      </c>
      <c r="H486" s="162"/>
      <c r="I486" s="99" t="s">
        <v>515</v>
      </c>
      <c r="J486" s="99" t="str">
        <f>VLOOKUP(I486,Presupuesto!$B$11:$C$565,2,0)</f>
        <v>AGUINALDO Y DECIMO CUARTO MES</v>
      </c>
      <c r="K486" s="96" t="str">
        <f t="shared" si="15"/>
        <v>Posgrado</v>
      </c>
      <c r="L486" s="96" t="s">
        <v>393</v>
      </c>
    </row>
    <row r="487" spans="3:12" ht="15.75" thickBot="1" x14ac:dyDescent="0.3">
      <c r="C487" s="171" t="s">
        <v>59</v>
      </c>
      <c r="D487" s="160"/>
      <c r="E487" s="130">
        <v>0</v>
      </c>
      <c r="F487" s="103">
        <f>IF(E485&lt;6,"",((E485-6)/12)*(G485/E485))</f>
        <v>0</v>
      </c>
      <c r="G487" s="103">
        <f>F487</f>
        <v>0</v>
      </c>
      <c r="H487" s="160"/>
      <c r="I487" s="104" t="s">
        <v>518</v>
      </c>
      <c r="J487" s="122" t="str">
        <f>VLOOKUP(I487,Presupuesto!$B$11:$C$565,2,0)</f>
        <v>DECIMOCUARTO MES</v>
      </c>
      <c r="K487" s="104" t="str">
        <f t="shared" si="15"/>
        <v>Posgrado</v>
      </c>
      <c r="L487" s="122" t="s">
        <v>393</v>
      </c>
    </row>
    <row r="489" spans="3:12" ht="15.75" thickBot="1" x14ac:dyDescent="0.3">
      <c r="K489" s="151"/>
    </row>
    <row r="490" spans="3:12" ht="15.75" thickBot="1" x14ac:dyDescent="0.3">
      <c r="C490" s="69" t="s">
        <v>43</v>
      </c>
      <c r="D490" s="30">
        <f>SUM(G497:G547)</f>
        <v>0</v>
      </c>
      <c r="E490" s="91"/>
      <c r="F490" s="91"/>
      <c r="G490" s="91"/>
      <c r="H490" s="75"/>
      <c r="I490" s="75"/>
      <c r="J490" s="75"/>
      <c r="K490" s="151"/>
    </row>
    <row r="491" spans="3:12" x14ac:dyDescent="0.25">
      <c r="D491" s="31"/>
      <c r="E491" s="91"/>
      <c r="F491" s="91"/>
      <c r="G491" s="91"/>
      <c r="H491" s="75"/>
      <c r="I491" s="75"/>
      <c r="J491" s="75"/>
      <c r="K491" s="151"/>
    </row>
    <row r="492" spans="3:12" x14ac:dyDescent="0.25">
      <c r="D492" s="31"/>
      <c r="E492" s="91"/>
      <c r="F492" s="91"/>
      <c r="G492" s="91"/>
      <c r="H492" s="75"/>
      <c r="I492" s="75"/>
      <c r="J492" s="75"/>
      <c r="K492" s="151"/>
    </row>
    <row r="493" spans="3:12" ht="15.75" x14ac:dyDescent="0.25">
      <c r="C493" s="200" t="s">
        <v>391</v>
      </c>
      <c r="D493" s="322"/>
      <c r="E493" s="91"/>
      <c r="F493" s="91"/>
      <c r="G493" s="91"/>
      <c r="H493" s="75"/>
      <c r="I493" s="75"/>
      <c r="J493" s="75"/>
      <c r="K493" s="151"/>
    </row>
    <row r="494" spans="3:12" ht="18.75" x14ac:dyDescent="0.25">
      <c r="C494" s="205"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TIC_vacía'!$F:$G,2,FALSE),IFERROR(VLOOKUP(D493,'16. Desa. del Sistema Educ.Sup.'!$F:$G,2,FALSE),IFERROR(VLOOKUP(D493,'8. Cultura de Inno. Insti...'!$F:$G,2,FALSE),VLOOKUP(D493,'7. Lo Esencial de la Reforma U.'!$F:$G,2,0)))))))))))))))))</f>
        <v>#N/A</v>
      </c>
      <c r="D494" s="31"/>
      <c r="E494" s="91"/>
      <c r="F494" s="91"/>
      <c r="G494" s="91"/>
      <c r="H494" s="75"/>
      <c r="I494" s="75"/>
      <c r="J494" s="75"/>
      <c r="K494" s="151"/>
    </row>
    <row r="495" spans="3:12" ht="15.75" thickBot="1" x14ac:dyDescent="0.3">
      <c r="C495" s="175"/>
      <c r="D495" s="31"/>
      <c r="E495" s="91"/>
      <c r="F495" s="91"/>
      <c r="G495" s="91"/>
      <c r="H495" s="75"/>
      <c r="I495" s="75"/>
      <c r="J495" s="75"/>
      <c r="K495" s="151"/>
    </row>
    <row r="496" spans="3:12" ht="30.75" thickBot="1" x14ac:dyDescent="0.3">
      <c r="C496" s="132" t="s">
        <v>44</v>
      </c>
      <c r="D496" s="136" t="s">
        <v>55</v>
      </c>
      <c r="E496" s="168" t="s">
        <v>56</v>
      </c>
      <c r="F496" s="136" t="s">
        <v>57</v>
      </c>
      <c r="G496" s="133" t="s">
        <v>27</v>
      </c>
      <c r="H496" s="131" t="s">
        <v>130</v>
      </c>
      <c r="I496" s="134" t="s">
        <v>46</v>
      </c>
      <c r="J496" s="134" t="s">
        <v>131</v>
      </c>
      <c r="K496" s="134" t="s">
        <v>409</v>
      </c>
      <c r="L496" s="134" t="s">
        <v>410</v>
      </c>
    </row>
    <row r="497" spans="3:12" ht="15.75" thickBot="1" x14ac:dyDescent="0.3">
      <c r="C497" s="135" t="s">
        <v>481</v>
      </c>
      <c r="D497" s="197"/>
      <c r="E497" s="150">
        <v>12</v>
      </c>
      <c r="F497" s="276">
        <f>HLOOKUP($C497,$BZ$2:$CM$3,2,0)</f>
        <v>43674.39</v>
      </c>
      <c r="G497" s="111">
        <f>D497*E497*F497</f>
        <v>0</v>
      </c>
      <c r="H497" s="164"/>
      <c r="I497" s="112" t="s">
        <v>495</v>
      </c>
      <c r="J497" s="112" t="str">
        <f>VLOOKUP(I497,Presupuesto!$B$11:$C$565,2,0)</f>
        <v>SUELDOS Y SALARIOS PERMANENTES</v>
      </c>
      <c r="K497" s="213" t="s">
        <v>1446</v>
      </c>
      <c r="L497" s="96" t="s">
        <v>393</v>
      </c>
    </row>
    <row r="498" spans="3:12" x14ac:dyDescent="0.25">
      <c r="C498" s="169" t="s">
        <v>58</v>
      </c>
      <c r="D498" s="161"/>
      <c r="E498" s="152">
        <v>0</v>
      </c>
      <c r="F498" s="98">
        <f>IF(E497=0,"",(G497/E497)/12*E497)</f>
        <v>0</v>
      </c>
      <c r="G498" s="95">
        <f>F498</f>
        <v>0</v>
      </c>
      <c r="H498" s="162"/>
      <c r="I498" s="114" t="s">
        <v>515</v>
      </c>
      <c r="J498" s="114" t="str">
        <f>VLOOKUP(I498,Presupuesto!$B$11:$C$565,2,0)</f>
        <v>AGUINALDO Y DECIMO CUARTO MES</v>
      </c>
      <c r="K498" s="96" t="str">
        <f t="shared" ref="K498:K529" si="16">$K$497</f>
        <v>Posgrado</v>
      </c>
      <c r="L498" s="96" t="s">
        <v>411</v>
      </c>
    </row>
    <row r="499" spans="3:12" ht="15.75" thickBot="1" x14ac:dyDescent="0.3">
      <c r="C499" s="170" t="s">
        <v>59</v>
      </c>
      <c r="D499" s="161"/>
      <c r="E499" s="152">
        <v>0</v>
      </c>
      <c r="F499" s="115">
        <f>IF(E497&lt;6,"",((E497-6)/12)*(G497/E497))</f>
        <v>0</v>
      </c>
      <c r="G499" s="95">
        <f>F499</f>
        <v>0</v>
      </c>
      <c r="H499" s="162"/>
      <c r="I499" s="99" t="s">
        <v>518</v>
      </c>
      <c r="J499" s="99" t="str">
        <f>VLOOKUP(I499,Presupuesto!$B$11:$C$565,2,0)</f>
        <v>DECIMOCUARTO MES</v>
      </c>
      <c r="K499" s="96" t="str">
        <f t="shared" si="16"/>
        <v>Posgrado</v>
      </c>
      <c r="L499" s="96" t="s">
        <v>394</v>
      </c>
    </row>
    <row r="500" spans="3:12" ht="15.75" thickBot="1" x14ac:dyDescent="0.3">
      <c r="C500" s="135" t="s">
        <v>482</v>
      </c>
      <c r="D500" s="197"/>
      <c r="E500" s="150">
        <v>12</v>
      </c>
      <c r="F500" s="276">
        <f>HLOOKUP($C500,$BZ$2:$CM$3,2,0)</f>
        <v>39703.99</v>
      </c>
      <c r="G500" s="111">
        <f>D500*E500*F500</f>
        <v>0</v>
      </c>
      <c r="H500" s="164"/>
      <c r="I500" s="112" t="s">
        <v>495</v>
      </c>
      <c r="J500" s="112" t="str">
        <f>VLOOKUP(I500,Presupuesto!$B$11:$C$565,2,0)</f>
        <v>SUELDOS Y SALARIOS PERMANENTES</v>
      </c>
      <c r="K500" s="96" t="str">
        <f t="shared" si="16"/>
        <v>Posgrado</v>
      </c>
      <c r="L500" s="96" t="s">
        <v>394</v>
      </c>
    </row>
    <row r="501" spans="3:12" x14ac:dyDescent="0.25">
      <c r="C501" s="169" t="s">
        <v>58</v>
      </c>
      <c r="D501" s="161"/>
      <c r="E501" s="152">
        <v>0</v>
      </c>
      <c r="F501" s="98">
        <f>IF(E500=0,"",(G500/E500)/12*E500)</f>
        <v>0</v>
      </c>
      <c r="G501" s="95">
        <f>F501</f>
        <v>0</v>
      </c>
      <c r="H501" s="162"/>
      <c r="I501" s="114" t="s">
        <v>515</v>
      </c>
      <c r="J501" s="114" t="str">
        <f>VLOOKUP(I501,Presupuesto!$B$11:$C$565,2,0)</f>
        <v>AGUINALDO Y DECIMO CUARTO MES</v>
      </c>
      <c r="K501" s="96" t="str">
        <f t="shared" si="16"/>
        <v>Posgrado</v>
      </c>
      <c r="L501" s="96" t="s">
        <v>394</v>
      </c>
    </row>
    <row r="502" spans="3:12" ht="15.75" thickBot="1" x14ac:dyDescent="0.3">
      <c r="C502" s="170" t="s">
        <v>59</v>
      </c>
      <c r="D502" s="161"/>
      <c r="E502" s="152">
        <v>0</v>
      </c>
      <c r="F502" s="115">
        <f>IF(E500&lt;6,"",((E500-6)/12)*(G500/E500))</f>
        <v>0</v>
      </c>
      <c r="G502" s="95">
        <f>F502</f>
        <v>0</v>
      </c>
      <c r="H502" s="162"/>
      <c r="I502" s="99" t="s">
        <v>518</v>
      </c>
      <c r="J502" s="99" t="str">
        <f>VLOOKUP(I502,Presupuesto!$B$11:$C$565,2,0)</f>
        <v>DECIMOCUARTO MES</v>
      </c>
      <c r="K502" s="96" t="str">
        <f t="shared" si="16"/>
        <v>Posgrado</v>
      </c>
      <c r="L502" s="96" t="s">
        <v>394</v>
      </c>
    </row>
    <row r="503" spans="3:12" ht="15.75" thickBot="1" x14ac:dyDescent="0.3">
      <c r="C503" s="135" t="s">
        <v>483</v>
      </c>
      <c r="D503" s="197"/>
      <c r="E503" s="150">
        <v>12</v>
      </c>
      <c r="F503" s="276">
        <f>HLOOKUP($C503,$BZ$2:$CM$3,2,0)</f>
        <v>35733.589999999997</v>
      </c>
      <c r="G503" s="111">
        <f>D503*E503*F503</f>
        <v>0</v>
      </c>
      <c r="H503" s="164"/>
      <c r="I503" s="112" t="s">
        <v>495</v>
      </c>
      <c r="J503" s="112" t="str">
        <f>VLOOKUP(I503,Presupuesto!$B$11:$C$565,2,0)</f>
        <v>SUELDOS Y SALARIOS PERMANENTES</v>
      </c>
      <c r="K503" s="96" t="str">
        <f t="shared" si="16"/>
        <v>Posgrado</v>
      </c>
      <c r="L503" s="96" t="s">
        <v>394</v>
      </c>
    </row>
    <row r="504" spans="3:12" x14ac:dyDescent="0.25">
      <c r="C504" s="169" t="s">
        <v>58</v>
      </c>
      <c r="D504" s="161"/>
      <c r="E504" s="152">
        <v>0</v>
      </c>
      <c r="F504" s="98">
        <f>IF(E503=0,"",(G503/E503)/12*E503)</f>
        <v>0</v>
      </c>
      <c r="G504" s="95">
        <f>F504</f>
        <v>0</v>
      </c>
      <c r="H504" s="162"/>
      <c r="I504" s="114" t="s">
        <v>515</v>
      </c>
      <c r="J504" s="114" t="str">
        <f>VLOOKUP(I504,Presupuesto!$B$11:$C$565,2,0)</f>
        <v>AGUINALDO Y DECIMO CUARTO MES</v>
      </c>
      <c r="K504" s="96" t="str">
        <f t="shared" si="16"/>
        <v>Posgrado</v>
      </c>
      <c r="L504" s="96" t="s">
        <v>394</v>
      </c>
    </row>
    <row r="505" spans="3:12" ht="15.75" thickBot="1" x14ac:dyDescent="0.3">
      <c r="C505" s="170" t="s">
        <v>59</v>
      </c>
      <c r="D505" s="161"/>
      <c r="E505" s="152">
        <v>0</v>
      </c>
      <c r="F505" s="115">
        <f>IF(E503&lt;6,"",((E503-6)/12)*(G503/E503))</f>
        <v>0</v>
      </c>
      <c r="G505" s="95">
        <f>F505</f>
        <v>0</v>
      </c>
      <c r="H505" s="162"/>
      <c r="I505" s="99" t="s">
        <v>518</v>
      </c>
      <c r="J505" s="99" t="str">
        <f>VLOOKUP(I505,Presupuesto!$B$11:$C$565,2,0)</f>
        <v>DECIMOCUARTO MES</v>
      </c>
      <c r="K505" s="96" t="str">
        <f t="shared" si="16"/>
        <v>Posgrado</v>
      </c>
      <c r="L505" s="96" t="s">
        <v>394</v>
      </c>
    </row>
    <row r="506" spans="3:12" ht="15.75" thickBot="1" x14ac:dyDescent="0.3">
      <c r="C506" s="135" t="s">
        <v>484</v>
      </c>
      <c r="D506" s="197"/>
      <c r="E506" s="150">
        <v>12</v>
      </c>
      <c r="F506" s="276">
        <f>HLOOKUP($C506,$BZ$2:$CM$3,2,0)</f>
        <v>31763.19</v>
      </c>
      <c r="G506" s="111">
        <f>D506*E506*F506</f>
        <v>0</v>
      </c>
      <c r="H506" s="164"/>
      <c r="I506" s="112" t="s">
        <v>495</v>
      </c>
      <c r="J506" s="112" t="str">
        <f>VLOOKUP(I506,Presupuesto!$B$11:$C$565,2,0)</f>
        <v>SUELDOS Y SALARIOS PERMANENTES</v>
      </c>
      <c r="K506" s="96" t="str">
        <f t="shared" si="16"/>
        <v>Posgrado</v>
      </c>
      <c r="L506" s="96" t="s">
        <v>394</v>
      </c>
    </row>
    <row r="507" spans="3:12" x14ac:dyDescent="0.25">
      <c r="C507" s="169" t="s">
        <v>58</v>
      </c>
      <c r="D507" s="161"/>
      <c r="E507" s="152">
        <v>0</v>
      </c>
      <c r="F507" s="98">
        <f>IF(E506=0,"",(G506/E506)/12*E506)</f>
        <v>0</v>
      </c>
      <c r="G507" s="95">
        <f>F507</f>
        <v>0</v>
      </c>
      <c r="H507" s="162"/>
      <c r="I507" s="114" t="s">
        <v>515</v>
      </c>
      <c r="J507" s="114" t="str">
        <f>VLOOKUP(I507,Presupuesto!$B$11:$C$565,2,0)</f>
        <v>AGUINALDO Y DECIMO CUARTO MES</v>
      </c>
      <c r="K507" s="96" t="str">
        <f t="shared" si="16"/>
        <v>Posgrado</v>
      </c>
      <c r="L507" s="96" t="s">
        <v>394</v>
      </c>
    </row>
    <row r="508" spans="3:12" ht="15.75" thickBot="1" x14ac:dyDescent="0.3">
      <c r="C508" s="170" t="s">
        <v>59</v>
      </c>
      <c r="D508" s="161"/>
      <c r="E508" s="152">
        <v>0</v>
      </c>
      <c r="F508" s="115">
        <f>IF(E506&lt;6,"",((E506-6)/12)*(G506/E506))</f>
        <v>0</v>
      </c>
      <c r="G508" s="95">
        <f>F508</f>
        <v>0</v>
      </c>
      <c r="H508" s="162"/>
      <c r="I508" s="99" t="s">
        <v>518</v>
      </c>
      <c r="J508" s="99" t="str">
        <f>VLOOKUP(I508,Presupuesto!$B$11:$C$565,2,0)</f>
        <v>DECIMOCUARTO MES</v>
      </c>
      <c r="K508" s="96" t="str">
        <f t="shared" si="16"/>
        <v>Posgrado</v>
      </c>
      <c r="L508" s="96" t="s">
        <v>394</v>
      </c>
    </row>
    <row r="509" spans="3:12" ht="15.75" thickBot="1" x14ac:dyDescent="0.3">
      <c r="C509" s="135" t="s">
        <v>485</v>
      </c>
      <c r="D509" s="197"/>
      <c r="E509" s="150">
        <v>12</v>
      </c>
      <c r="F509" s="276">
        <f>HLOOKUP($C509,$BZ$2:$CM$3,2,0)</f>
        <v>29777.99</v>
      </c>
      <c r="G509" s="111">
        <f>D509*E509*F509</f>
        <v>0</v>
      </c>
      <c r="H509" s="164"/>
      <c r="I509" s="112" t="s">
        <v>495</v>
      </c>
      <c r="J509" s="112" t="str">
        <f>VLOOKUP(I509,Presupuesto!$B$11:$C$565,2,0)</f>
        <v>SUELDOS Y SALARIOS PERMANENTES</v>
      </c>
      <c r="K509" s="96" t="str">
        <f t="shared" si="16"/>
        <v>Posgrado</v>
      </c>
      <c r="L509" s="96" t="s">
        <v>394</v>
      </c>
    </row>
    <row r="510" spans="3:12" x14ac:dyDescent="0.25">
      <c r="C510" s="169" t="s">
        <v>58</v>
      </c>
      <c r="D510" s="161"/>
      <c r="E510" s="152">
        <v>0</v>
      </c>
      <c r="F510" s="98">
        <f>IF(E509=0,"",(G509/E509)/12*E509)</f>
        <v>0</v>
      </c>
      <c r="G510" s="95">
        <f>F510</f>
        <v>0</v>
      </c>
      <c r="H510" s="162"/>
      <c r="I510" s="114" t="s">
        <v>515</v>
      </c>
      <c r="J510" s="114" t="str">
        <f>VLOOKUP(I510,Presupuesto!$B$11:$C$565,2,0)</f>
        <v>AGUINALDO Y DECIMO CUARTO MES</v>
      </c>
      <c r="K510" s="96" t="str">
        <f t="shared" si="16"/>
        <v>Posgrado</v>
      </c>
      <c r="L510" s="96" t="s">
        <v>394</v>
      </c>
    </row>
    <row r="511" spans="3:12" ht="15.75" thickBot="1" x14ac:dyDescent="0.3">
      <c r="C511" s="170" t="s">
        <v>59</v>
      </c>
      <c r="D511" s="161"/>
      <c r="E511" s="152">
        <v>0</v>
      </c>
      <c r="F511" s="115">
        <f>IF(E509&lt;6,"",((E509-6)/12)*(G509/E509))</f>
        <v>0</v>
      </c>
      <c r="G511" s="95">
        <f>F511</f>
        <v>0</v>
      </c>
      <c r="H511" s="162"/>
      <c r="I511" s="99" t="s">
        <v>518</v>
      </c>
      <c r="J511" s="99" t="str">
        <f>VLOOKUP(I511,Presupuesto!$B$11:$C$565,2,0)</f>
        <v>DECIMOCUARTO MES</v>
      </c>
      <c r="K511" s="96" t="str">
        <f t="shared" si="16"/>
        <v>Posgrado</v>
      </c>
      <c r="L511" s="96" t="s">
        <v>394</v>
      </c>
    </row>
    <row r="512" spans="3:12" ht="15.75" thickBot="1" x14ac:dyDescent="0.3">
      <c r="C512" s="135" t="s">
        <v>486</v>
      </c>
      <c r="D512" s="197"/>
      <c r="E512" s="150">
        <v>12</v>
      </c>
      <c r="F512" s="276">
        <f>HLOOKUP($C512,$BZ$2:$CM$3,2,0)</f>
        <v>27792.79</v>
      </c>
      <c r="G512" s="111">
        <f>D512*E512*F512</f>
        <v>0</v>
      </c>
      <c r="H512" s="164"/>
      <c r="I512" s="112" t="s">
        <v>495</v>
      </c>
      <c r="J512" s="112" t="str">
        <f>VLOOKUP(I512,Presupuesto!$B$11:$C$565,2,0)</f>
        <v>SUELDOS Y SALARIOS PERMANENTES</v>
      </c>
      <c r="K512" s="96" t="str">
        <f t="shared" si="16"/>
        <v>Posgrado</v>
      </c>
      <c r="L512" s="96" t="s">
        <v>394</v>
      </c>
    </row>
    <row r="513" spans="3:12" x14ac:dyDescent="0.25">
      <c r="C513" s="169" t="s">
        <v>58</v>
      </c>
      <c r="D513" s="161"/>
      <c r="E513" s="152">
        <v>0</v>
      </c>
      <c r="F513" s="98">
        <f>IF(E512=0,"",(G512/E512)/12*E512)</f>
        <v>0</v>
      </c>
      <c r="G513" s="95">
        <f>F513</f>
        <v>0</v>
      </c>
      <c r="H513" s="162"/>
      <c r="I513" s="114" t="s">
        <v>515</v>
      </c>
      <c r="J513" s="114" t="str">
        <f>VLOOKUP(I513,Presupuesto!$B$11:$C$565,2,0)</f>
        <v>AGUINALDO Y DECIMO CUARTO MES</v>
      </c>
      <c r="K513" s="96" t="str">
        <f t="shared" si="16"/>
        <v>Posgrado</v>
      </c>
      <c r="L513" s="96" t="s">
        <v>394</v>
      </c>
    </row>
    <row r="514" spans="3:12" ht="15.75" thickBot="1" x14ac:dyDescent="0.3">
      <c r="C514" s="170" t="s">
        <v>59</v>
      </c>
      <c r="D514" s="161"/>
      <c r="E514" s="152">
        <v>0</v>
      </c>
      <c r="F514" s="115">
        <f>IF(E512&lt;6,"",((E512-6)/12)*(G512/E512))</f>
        <v>0</v>
      </c>
      <c r="G514" s="95">
        <f>F514</f>
        <v>0</v>
      </c>
      <c r="H514" s="162"/>
      <c r="I514" s="99" t="s">
        <v>518</v>
      </c>
      <c r="J514" s="99" t="str">
        <f>VLOOKUP(I514,Presupuesto!$B$11:$C$565,2,0)</f>
        <v>DECIMOCUARTO MES</v>
      </c>
      <c r="K514" s="96" t="str">
        <f t="shared" si="16"/>
        <v>Posgrado</v>
      </c>
      <c r="L514" s="96" t="s">
        <v>394</v>
      </c>
    </row>
    <row r="515" spans="3:12" ht="15.75" thickBot="1" x14ac:dyDescent="0.3">
      <c r="C515" s="135" t="s">
        <v>487</v>
      </c>
      <c r="D515" s="197"/>
      <c r="E515" s="150">
        <v>12</v>
      </c>
      <c r="F515" s="276">
        <f>HLOOKUP($C515,$BZ$2:$CM$3,2,0)</f>
        <v>18859.39</v>
      </c>
      <c r="G515" s="111">
        <f>D515*E515*F515</f>
        <v>0</v>
      </c>
      <c r="H515" s="164"/>
      <c r="I515" s="112" t="s">
        <v>495</v>
      </c>
      <c r="J515" s="112" t="str">
        <f>VLOOKUP(I515,Presupuesto!$B$11:$C$565,2,0)</f>
        <v>SUELDOS Y SALARIOS PERMANENTES</v>
      </c>
      <c r="K515" s="96" t="str">
        <f t="shared" si="16"/>
        <v>Posgrado</v>
      </c>
      <c r="L515" s="96" t="s">
        <v>394</v>
      </c>
    </row>
    <row r="516" spans="3:12" x14ac:dyDescent="0.25">
      <c r="C516" s="169" t="s">
        <v>58</v>
      </c>
      <c r="D516" s="161"/>
      <c r="E516" s="152">
        <v>0</v>
      </c>
      <c r="F516" s="98">
        <f>IF(E515=0,"",(G515/E515)/12*E515)</f>
        <v>0</v>
      </c>
      <c r="G516" s="95">
        <f>F516</f>
        <v>0</v>
      </c>
      <c r="H516" s="162"/>
      <c r="I516" s="114" t="s">
        <v>515</v>
      </c>
      <c r="J516" s="114" t="str">
        <f>VLOOKUP(I516,Presupuesto!$B$11:$C$565,2,0)</f>
        <v>AGUINALDO Y DECIMO CUARTO MES</v>
      </c>
      <c r="K516" s="96" t="str">
        <f t="shared" si="16"/>
        <v>Posgrado</v>
      </c>
      <c r="L516" s="96" t="s">
        <v>394</v>
      </c>
    </row>
    <row r="517" spans="3:12" ht="15.75" thickBot="1" x14ac:dyDescent="0.3">
      <c r="C517" s="170" t="s">
        <v>59</v>
      </c>
      <c r="D517" s="161"/>
      <c r="E517" s="152">
        <v>0</v>
      </c>
      <c r="F517" s="115">
        <f>IF(E515&lt;6,"",((E515-6)/12)*(G515/E515))</f>
        <v>0</v>
      </c>
      <c r="G517" s="95">
        <f>F517</f>
        <v>0</v>
      </c>
      <c r="H517" s="162"/>
      <c r="I517" s="99" t="s">
        <v>518</v>
      </c>
      <c r="J517" s="99" t="str">
        <f>VLOOKUP(I517,Presupuesto!$B$11:$C$565,2,0)</f>
        <v>DECIMOCUARTO MES</v>
      </c>
      <c r="K517" s="96" t="str">
        <f t="shared" si="16"/>
        <v>Posgrado</v>
      </c>
      <c r="L517" s="96" t="s">
        <v>394</v>
      </c>
    </row>
    <row r="518" spans="3:12" ht="15.75" thickBot="1" x14ac:dyDescent="0.3">
      <c r="C518" s="135" t="s">
        <v>488</v>
      </c>
      <c r="D518" s="197"/>
      <c r="E518" s="150">
        <v>12</v>
      </c>
      <c r="F518" s="276">
        <f>HLOOKUP($C518,$BZ$2:$CM$3,2,0)</f>
        <v>17866.8</v>
      </c>
      <c r="G518" s="111">
        <f>D518*E518*F518</f>
        <v>0</v>
      </c>
      <c r="H518" s="164"/>
      <c r="I518" s="112" t="s">
        <v>495</v>
      </c>
      <c r="J518" s="112" t="str">
        <f>VLOOKUP(I518,Presupuesto!$B$11:$C$565,2,0)</f>
        <v>SUELDOS Y SALARIOS PERMANENTES</v>
      </c>
      <c r="K518" s="96" t="str">
        <f t="shared" si="16"/>
        <v>Posgrado</v>
      </c>
      <c r="L518" s="96" t="s">
        <v>394</v>
      </c>
    </row>
    <row r="519" spans="3:12" x14ac:dyDescent="0.25">
      <c r="C519" s="169" t="s">
        <v>58</v>
      </c>
      <c r="D519" s="161"/>
      <c r="E519" s="152">
        <v>0</v>
      </c>
      <c r="F519" s="98">
        <f>IF(E518=0,"",(G518/E518)/12*E518)</f>
        <v>0</v>
      </c>
      <c r="G519" s="95">
        <f>F519</f>
        <v>0</v>
      </c>
      <c r="H519" s="162"/>
      <c r="I519" s="114" t="s">
        <v>515</v>
      </c>
      <c r="J519" s="114" t="str">
        <f>VLOOKUP(I519,Presupuesto!$B$11:$C$565,2,0)</f>
        <v>AGUINALDO Y DECIMO CUARTO MES</v>
      </c>
      <c r="K519" s="96" t="str">
        <f t="shared" si="16"/>
        <v>Posgrado</v>
      </c>
      <c r="L519" s="96" t="s">
        <v>394</v>
      </c>
    </row>
    <row r="520" spans="3:12" ht="15.75" thickBot="1" x14ac:dyDescent="0.3">
      <c r="C520" s="170" t="s">
        <v>59</v>
      </c>
      <c r="D520" s="161"/>
      <c r="E520" s="152">
        <v>0</v>
      </c>
      <c r="F520" s="115">
        <f>IF(E518&lt;6,"",((E518-6)/12)*(G518/E518))</f>
        <v>0</v>
      </c>
      <c r="G520" s="95">
        <f>F520</f>
        <v>0</v>
      </c>
      <c r="H520" s="162"/>
      <c r="I520" s="99" t="s">
        <v>518</v>
      </c>
      <c r="J520" s="99" t="str">
        <f>VLOOKUP(I520,Presupuesto!$B$11:$C$565,2,0)</f>
        <v>DECIMOCUARTO MES</v>
      </c>
      <c r="K520" s="96" t="str">
        <f t="shared" si="16"/>
        <v>Posgrado</v>
      </c>
      <c r="L520" s="96" t="s">
        <v>394</v>
      </c>
    </row>
    <row r="521" spans="3:12" ht="15.75" thickBot="1" x14ac:dyDescent="0.3">
      <c r="C521" s="135" t="s">
        <v>489</v>
      </c>
      <c r="D521" s="197"/>
      <c r="E521" s="150">
        <v>12</v>
      </c>
      <c r="F521" s="276">
        <f>HLOOKUP($C521,$BZ$2:$CM$3,2,0)</f>
        <v>13896.4</v>
      </c>
      <c r="G521" s="111">
        <f>D521*E521*F521</f>
        <v>0</v>
      </c>
      <c r="H521" s="164"/>
      <c r="I521" s="112" t="s">
        <v>495</v>
      </c>
      <c r="J521" s="112" t="str">
        <f>VLOOKUP(I521,Presupuesto!$B$11:$C$565,2,0)</f>
        <v>SUELDOS Y SALARIOS PERMANENTES</v>
      </c>
      <c r="K521" s="96" t="str">
        <f t="shared" si="16"/>
        <v>Posgrado</v>
      </c>
      <c r="L521" s="96" t="s">
        <v>394</v>
      </c>
    </row>
    <row r="522" spans="3:12" x14ac:dyDescent="0.25">
      <c r="C522" s="169" t="s">
        <v>58</v>
      </c>
      <c r="D522" s="161"/>
      <c r="E522" s="152">
        <v>0</v>
      </c>
      <c r="F522" s="98">
        <f>IF(E521=0,"",(G521/E521)/12*E521)</f>
        <v>0</v>
      </c>
      <c r="G522" s="95">
        <f>F522</f>
        <v>0</v>
      </c>
      <c r="H522" s="162"/>
      <c r="I522" s="114" t="s">
        <v>515</v>
      </c>
      <c r="J522" s="114" t="str">
        <f>VLOOKUP(I522,Presupuesto!$B$11:$C$565,2,0)</f>
        <v>AGUINALDO Y DECIMO CUARTO MES</v>
      </c>
      <c r="K522" s="96" t="str">
        <f t="shared" si="16"/>
        <v>Posgrado</v>
      </c>
      <c r="L522" s="96" t="s">
        <v>394</v>
      </c>
    </row>
    <row r="523" spans="3:12" ht="15.75" thickBot="1" x14ac:dyDescent="0.3">
      <c r="C523" s="170" t="s">
        <v>59</v>
      </c>
      <c r="D523" s="161"/>
      <c r="E523" s="152">
        <v>0</v>
      </c>
      <c r="F523" s="115">
        <f>IF(E521&lt;6,"",((E521-6)/12)*(G521/E521))</f>
        <v>0</v>
      </c>
      <c r="G523" s="95">
        <f>F523</f>
        <v>0</v>
      </c>
      <c r="H523" s="162"/>
      <c r="I523" s="99" t="s">
        <v>518</v>
      </c>
      <c r="J523" s="99" t="str">
        <f>VLOOKUP(I523,Presupuesto!$B$11:$C$565,2,0)</f>
        <v>DECIMOCUARTO MES</v>
      </c>
      <c r="K523" s="96" t="str">
        <f t="shared" si="16"/>
        <v>Posgrado</v>
      </c>
      <c r="L523" s="96" t="s">
        <v>394</v>
      </c>
    </row>
    <row r="524" spans="3:12" ht="15.75" thickBot="1" x14ac:dyDescent="0.3">
      <c r="C524" s="135" t="s">
        <v>490</v>
      </c>
      <c r="D524" s="197"/>
      <c r="E524" s="150">
        <v>12</v>
      </c>
      <c r="F524" s="276">
        <f>HLOOKUP($C524,$BZ$2:$CM$3,2,0)</f>
        <v>15004.09</v>
      </c>
      <c r="G524" s="111">
        <f>D524*E524*F524</f>
        <v>0</v>
      </c>
      <c r="H524" s="164"/>
      <c r="I524" s="112" t="s">
        <v>495</v>
      </c>
      <c r="J524" s="112" t="str">
        <f>VLOOKUP(I524,Presupuesto!$B$11:$C$565,2,0)</f>
        <v>SUELDOS Y SALARIOS PERMANENTES</v>
      </c>
      <c r="K524" s="96" t="str">
        <f t="shared" si="16"/>
        <v>Posgrado</v>
      </c>
      <c r="L524" s="96" t="s">
        <v>394</v>
      </c>
    </row>
    <row r="525" spans="3:12" x14ac:dyDescent="0.25">
      <c r="C525" s="169" t="s">
        <v>58</v>
      </c>
      <c r="D525" s="161"/>
      <c r="E525" s="152">
        <v>0</v>
      </c>
      <c r="F525" s="98">
        <f>IF(E524=0,"",(G524/E524)/12*E524)</f>
        <v>0</v>
      </c>
      <c r="G525" s="95">
        <f>F525</f>
        <v>0</v>
      </c>
      <c r="H525" s="162"/>
      <c r="I525" s="114" t="s">
        <v>515</v>
      </c>
      <c r="J525" s="114" t="str">
        <f>VLOOKUP(I525,Presupuesto!$B$11:$C$565,2,0)</f>
        <v>AGUINALDO Y DECIMO CUARTO MES</v>
      </c>
      <c r="K525" s="96" t="str">
        <f t="shared" si="16"/>
        <v>Posgrado</v>
      </c>
      <c r="L525" s="96" t="s">
        <v>394</v>
      </c>
    </row>
    <row r="526" spans="3:12" ht="15.75" thickBot="1" x14ac:dyDescent="0.3">
      <c r="C526" s="170" t="s">
        <v>59</v>
      </c>
      <c r="D526" s="161"/>
      <c r="E526" s="152">
        <v>0</v>
      </c>
      <c r="F526" s="115">
        <f>IF(E524&lt;6,"",((E524-6)/12)*(G524/E524))</f>
        <v>0</v>
      </c>
      <c r="G526" s="95">
        <f>F526</f>
        <v>0</v>
      </c>
      <c r="H526" s="162"/>
      <c r="I526" s="99" t="s">
        <v>518</v>
      </c>
      <c r="J526" s="99" t="str">
        <f>VLOOKUP(I526,Presupuesto!$B$11:$C$565,2,0)</f>
        <v>DECIMOCUARTO MES</v>
      </c>
      <c r="K526" s="96" t="str">
        <f t="shared" si="16"/>
        <v>Posgrado</v>
      </c>
      <c r="L526" s="96" t="s">
        <v>394</v>
      </c>
    </row>
    <row r="527" spans="3:12" ht="15.75" thickBot="1" x14ac:dyDescent="0.3">
      <c r="C527" s="135" t="s">
        <v>491</v>
      </c>
      <c r="D527" s="197"/>
      <c r="E527" s="150">
        <v>12</v>
      </c>
      <c r="F527" s="276">
        <f>HLOOKUP($C527,$BZ$2:$CM$3,2,0)</f>
        <v>13238.9</v>
      </c>
      <c r="G527" s="111">
        <f>D527*E527*F527</f>
        <v>0</v>
      </c>
      <c r="H527" s="164"/>
      <c r="I527" s="112" t="s">
        <v>495</v>
      </c>
      <c r="J527" s="112" t="str">
        <f>VLOOKUP(I527,Presupuesto!$B$11:$C$565,2,0)</f>
        <v>SUELDOS Y SALARIOS PERMANENTES</v>
      </c>
      <c r="K527" s="96" t="str">
        <f t="shared" si="16"/>
        <v>Posgrado</v>
      </c>
      <c r="L527" s="96" t="s">
        <v>394</v>
      </c>
    </row>
    <row r="528" spans="3:12" x14ac:dyDescent="0.25">
      <c r="C528" s="169" t="s">
        <v>58</v>
      </c>
      <c r="D528" s="161"/>
      <c r="E528" s="152">
        <v>0</v>
      </c>
      <c r="F528" s="98">
        <f>IF(E527=0,"",(G527/E527)/12*E527)</f>
        <v>0</v>
      </c>
      <c r="G528" s="95">
        <f>F528</f>
        <v>0</v>
      </c>
      <c r="H528" s="162"/>
      <c r="I528" s="114" t="s">
        <v>515</v>
      </c>
      <c r="J528" s="114" t="str">
        <f>VLOOKUP(I528,Presupuesto!$B$11:$C$565,2,0)</f>
        <v>AGUINALDO Y DECIMO CUARTO MES</v>
      </c>
      <c r="K528" s="96" t="str">
        <f t="shared" si="16"/>
        <v>Posgrado</v>
      </c>
      <c r="L528" s="96" t="s">
        <v>394</v>
      </c>
    </row>
    <row r="529" spans="3:12" ht="15.75" thickBot="1" x14ac:dyDescent="0.3">
      <c r="C529" s="170" t="s">
        <v>59</v>
      </c>
      <c r="D529" s="161"/>
      <c r="E529" s="152">
        <v>0</v>
      </c>
      <c r="F529" s="115">
        <f>IF(E527&lt;6,"",((E527-6)/12)*(G527/E527))</f>
        <v>0</v>
      </c>
      <c r="G529" s="95">
        <f>F529</f>
        <v>0</v>
      </c>
      <c r="H529" s="162"/>
      <c r="I529" s="99" t="s">
        <v>518</v>
      </c>
      <c r="J529" s="99" t="str">
        <f>VLOOKUP(I529,Presupuesto!$B$11:$C$565,2,0)</f>
        <v>DECIMOCUARTO MES</v>
      </c>
      <c r="K529" s="96" t="str">
        <f t="shared" si="16"/>
        <v>Posgrado</v>
      </c>
      <c r="L529" s="96" t="s">
        <v>394</v>
      </c>
    </row>
    <row r="530" spans="3:12" ht="15.75" thickBot="1" x14ac:dyDescent="0.3">
      <c r="C530" s="135" t="s">
        <v>492</v>
      </c>
      <c r="D530" s="197"/>
      <c r="E530" s="150">
        <v>12</v>
      </c>
      <c r="F530" s="276">
        <f>HLOOKUP($C530,$BZ$2:$CM$3,2,0)</f>
        <v>12356.31</v>
      </c>
      <c r="G530" s="111">
        <f>D530*E530*F530</f>
        <v>0</v>
      </c>
      <c r="H530" s="164"/>
      <c r="I530" s="112" t="s">
        <v>495</v>
      </c>
      <c r="J530" s="112" t="str">
        <f>VLOOKUP(I530,Presupuesto!$B$11:$C$565,2,0)</f>
        <v>SUELDOS Y SALARIOS PERMANENTES</v>
      </c>
      <c r="K530" s="96" t="str">
        <f t="shared" ref="K530:K547" si="17">$K$497</f>
        <v>Posgrado</v>
      </c>
      <c r="L530" s="96" t="s">
        <v>394</v>
      </c>
    </row>
    <row r="531" spans="3:12" x14ac:dyDescent="0.25">
      <c r="C531" s="169" t="s">
        <v>58</v>
      </c>
      <c r="D531" s="161"/>
      <c r="E531" s="152">
        <v>0</v>
      </c>
      <c r="F531" s="98">
        <f>IF(E530=0,"",(G530/E530)/12*E530)</f>
        <v>0</v>
      </c>
      <c r="G531" s="95">
        <f>F531</f>
        <v>0</v>
      </c>
      <c r="H531" s="162"/>
      <c r="I531" s="114" t="s">
        <v>515</v>
      </c>
      <c r="J531" s="114" t="str">
        <f>VLOOKUP(I531,Presupuesto!$B$11:$C$565,2,0)</f>
        <v>AGUINALDO Y DECIMO CUARTO MES</v>
      </c>
      <c r="K531" s="96" t="str">
        <f t="shared" si="17"/>
        <v>Posgrado</v>
      </c>
      <c r="L531" s="96" t="s">
        <v>394</v>
      </c>
    </row>
    <row r="532" spans="3:12" ht="15.75" thickBot="1" x14ac:dyDescent="0.3">
      <c r="C532" s="170" t="s">
        <v>59</v>
      </c>
      <c r="D532" s="161"/>
      <c r="E532" s="152">
        <v>0</v>
      </c>
      <c r="F532" s="115">
        <f>IF(E530&lt;6,"",((E530-6)/12)*(G530/E530))</f>
        <v>0</v>
      </c>
      <c r="G532" s="95">
        <f>F532</f>
        <v>0</v>
      </c>
      <c r="H532" s="162"/>
      <c r="I532" s="99" t="s">
        <v>518</v>
      </c>
      <c r="J532" s="99" t="str">
        <f>VLOOKUP(I532,Presupuesto!$B$11:$C$565,2,0)</f>
        <v>DECIMOCUARTO MES</v>
      </c>
      <c r="K532" s="96" t="str">
        <f t="shared" si="17"/>
        <v>Posgrado</v>
      </c>
      <c r="L532" s="96" t="s">
        <v>394</v>
      </c>
    </row>
    <row r="533" spans="3:12" ht="15.75" thickBot="1" x14ac:dyDescent="0.3">
      <c r="C533" s="135" t="s">
        <v>493</v>
      </c>
      <c r="D533" s="197"/>
      <c r="E533" s="150">
        <v>12</v>
      </c>
      <c r="F533" s="276">
        <f>HLOOKUP($C533,$BZ$2:$CM$3,2,0)</f>
        <v>463.22</v>
      </c>
      <c r="G533" s="111">
        <f>D533*E533*F533</f>
        <v>0</v>
      </c>
      <c r="H533" s="164"/>
      <c r="I533" s="112" t="s">
        <v>495</v>
      </c>
      <c r="J533" s="112" t="str">
        <f>VLOOKUP(I533,Presupuesto!$B$11:$C$565,2,0)</f>
        <v>SUELDOS Y SALARIOS PERMANENTES</v>
      </c>
      <c r="K533" s="96" t="str">
        <f t="shared" si="17"/>
        <v>Posgrado</v>
      </c>
      <c r="L533" s="96" t="s">
        <v>394</v>
      </c>
    </row>
    <row r="534" spans="3:12" x14ac:dyDescent="0.25">
      <c r="C534" s="169" t="s">
        <v>58</v>
      </c>
      <c r="D534" s="161"/>
      <c r="E534" s="152">
        <v>0</v>
      </c>
      <c r="F534" s="98">
        <f>IF(E533=0,"",(G533/E533)/12*E533)</f>
        <v>0</v>
      </c>
      <c r="G534" s="95">
        <f>F534</f>
        <v>0</v>
      </c>
      <c r="H534" s="162"/>
      <c r="I534" s="114" t="s">
        <v>515</v>
      </c>
      <c r="J534" s="114" t="str">
        <f>VLOOKUP(I534,Presupuesto!$B$11:$C$565,2,0)</f>
        <v>AGUINALDO Y DECIMO CUARTO MES</v>
      </c>
      <c r="K534" s="96" t="str">
        <f t="shared" si="17"/>
        <v>Posgrado</v>
      </c>
      <c r="L534" s="96" t="s">
        <v>394</v>
      </c>
    </row>
    <row r="535" spans="3:12" ht="15.75" thickBot="1" x14ac:dyDescent="0.3">
      <c r="C535" s="170" t="s">
        <v>59</v>
      </c>
      <c r="D535" s="161"/>
      <c r="E535" s="152">
        <v>0</v>
      </c>
      <c r="F535" s="115">
        <f>IF(E533&lt;6,"",((E533-6)/12)*(G533/E533))</f>
        <v>0</v>
      </c>
      <c r="G535" s="95">
        <f>F535</f>
        <v>0</v>
      </c>
      <c r="H535" s="162"/>
      <c r="I535" s="99" t="s">
        <v>518</v>
      </c>
      <c r="J535" s="99" t="str">
        <f>VLOOKUP(I535,Presupuesto!$B$11:$C$565,2,0)</f>
        <v>DECIMOCUARTO MES</v>
      </c>
      <c r="K535" s="96" t="str">
        <f t="shared" si="17"/>
        <v>Posgrado</v>
      </c>
      <c r="L535" s="96" t="s">
        <v>394</v>
      </c>
    </row>
    <row r="536" spans="3:12" ht="15.75" thickBot="1" x14ac:dyDescent="0.3">
      <c r="C536" s="135" t="s">
        <v>494</v>
      </c>
      <c r="D536" s="197"/>
      <c r="E536" s="150">
        <v>12</v>
      </c>
      <c r="F536" s="276">
        <f>HLOOKUP($C536,$BZ$2:$CM$3,2,0)</f>
        <v>2007.3</v>
      </c>
      <c r="G536" s="111">
        <f>D536*E536*F536</f>
        <v>0</v>
      </c>
      <c r="H536" s="164"/>
      <c r="I536" s="112" t="s">
        <v>495</v>
      </c>
      <c r="J536" s="112" t="str">
        <f>VLOOKUP(I536,Presupuesto!$B$11:$C$565,2,0)</f>
        <v>SUELDOS Y SALARIOS PERMANENTES</v>
      </c>
      <c r="K536" s="96" t="str">
        <f t="shared" si="17"/>
        <v>Posgrado</v>
      </c>
      <c r="L536" s="96" t="s">
        <v>394</v>
      </c>
    </row>
    <row r="537" spans="3:12" x14ac:dyDescent="0.25">
      <c r="C537" s="169" t="s">
        <v>58</v>
      </c>
      <c r="D537" s="161"/>
      <c r="E537" s="152">
        <v>0</v>
      </c>
      <c r="F537" s="98">
        <f>IF(E536=0,"",(G536/E536)/12*E536)</f>
        <v>0</v>
      </c>
      <c r="G537" s="95">
        <f>F537</f>
        <v>0</v>
      </c>
      <c r="H537" s="162"/>
      <c r="I537" s="114" t="s">
        <v>515</v>
      </c>
      <c r="J537" s="114" t="str">
        <f>VLOOKUP(I537,Presupuesto!$B$11:$C$565,2,0)</f>
        <v>AGUINALDO Y DECIMO CUARTO MES</v>
      </c>
      <c r="K537" s="96" t="str">
        <f t="shared" si="17"/>
        <v>Posgrado</v>
      </c>
      <c r="L537" s="96" t="s">
        <v>394</v>
      </c>
    </row>
    <row r="538" spans="3:12" ht="15.75" thickBot="1" x14ac:dyDescent="0.3">
      <c r="C538" s="170" t="s">
        <v>59</v>
      </c>
      <c r="D538" s="161"/>
      <c r="E538" s="152">
        <v>0</v>
      </c>
      <c r="F538" s="115">
        <f>IF(E536&lt;6,"",((E536-6)/12)*(G536/E536))</f>
        <v>0</v>
      </c>
      <c r="G538" s="95">
        <f>F538</f>
        <v>0</v>
      </c>
      <c r="H538" s="162"/>
      <c r="I538" s="99" t="s">
        <v>518</v>
      </c>
      <c r="J538" s="99" t="str">
        <f>VLOOKUP(I538,Presupuesto!$B$11:$C$565,2,0)</f>
        <v>DECIMOCUARTO MES</v>
      </c>
      <c r="K538" s="96" t="str">
        <f t="shared" si="17"/>
        <v>Posgrado</v>
      </c>
      <c r="L538" s="96" t="s">
        <v>394</v>
      </c>
    </row>
    <row r="539" spans="3:12" ht="15.75" thickBot="1" x14ac:dyDescent="0.3">
      <c r="C539" s="138" t="s">
        <v>83</v>
      </c>
      <c r="D539" s="197"/>
      <c r="E539" s="150">
        <v>12</v>
      </c>
      <c r="F539" s="137">
        <v>30000</v>
      </c>
      <c r="G539" s="111">
        <f>D539*E539*F539</f>
        <v>0</v>
      </c>
      <c r="H539" s="164"/>
      <c r="I539" s="112" t="s">
        <v>563</v>
      </c>
      <c r="J539" s="112" t="str">
        <f>VLOOKUP(I539,Presupuesto!$B$11:$C$565,2,0)</f>
        <v>CONTRATOS ESPECIALES</v>
      </c>
      <c r="K539" s="96" t="str">
        <f t="shared" si="17"/>
        <v>Posgrado</v>
      </c>
      <c r="L539" s="96" t="s">
        <v>394</v>
      </c>
    </row>
    <row r="540" spans="3:12" x14ac:dyDescent="0.25">
      <c r="C540" s="169" t="s">
        <v>58</v>
      </c>
      <c r="D540" s="161"/>
      <c r="E540" s="152">
        <v>0</v>
      </c>
      <c r="F540" s="115">
        <f>IF(E539=0,"",(G539/E539)/12*E539)</f>
        <v>0</v>
      </c>
      <c r="G540" s="95">
        <f>F540</f>
        <v>0</v>
      </c>
      <c r="H540" s="162"/>
      <c r="I540" s="99" t="s">
        <v>563</v>
      </c>
      <c r="J540" s="99" t="str">
        <f>VLOOKUP(I540,Presupuesto!$B$11:$C$565,2,0)</f>
        <v>CONTRATOS ESPECIALES</v>
      </c>
      <c r="K540" s="96" t="str">
        <f t="shared" si="17"/>
        <v>Posgrado</v>
      </c>
      <c r="L540" s="96" t="s">
        <v>393</v>
      </c>
    </row>
    <row r="541" spans="3:12" ht="15.75" thickBot="1" x14ac:dyDescent="0.3">
      <c r="C541" s="170" t="s">
        <v>59</v>
      </c>
      <c r="D541" s="161"/>
      <c r="E541" s="152">
        <v>0</v>
      </c>
      <c r="F541" s="98">
        <f>IF(E539&lt;6,"",((E539-6)/12)*(G539/E539))</f>
        <v>0</v>
      </c>
      <c r="G541" s="95">
        <f>F541</f>
        <v>0</v>
      </c>
      <c r="H541" s="162"/>
      <c r="I541" s="99" t="s">
        <v>563</v>
      </c>
      <c r="J541" s="99" t="str">
        <f>VLOOKUP(I541,Presupuesto!$B$11:$C$565,2,0)</f>
        <v>CONTRATOS ESPECIALES</v>
      </c>
      <c r="K541" s="96" t="str">
        <f t="shared" si="17"/>
        <v>Posgrado</v>
      </c>
      <c r="L541" s="96" t="s">
        <v>398</v>
      </c>
    </row>
    <row r="542" spans="3:12" ht="15.75" thickBot="1" x14ac:dyDescent="0.3">
      <c r="C542" s="138" t="s">
        <v>60</v>
      </c>
      <c r="D542" s="197"/>
      <c r="E542" s="150">
        <v>12</v>
      </c>
      <c r="F542" s="116">
        <v>30000</v>
      </c>
      <c r="G542" s="111">
        <f>D542*E542*F542</f>
        <v>0</v>
      </c>
      <c r="H542" s="164"/>
      <c r="I542" s="112" t="s">
        <v>704</v>
      </c>
      <c r="J542" s="112" t="str">
        <f>VLOOKUP(I542,Presupuesto!$B$11:$C$565,2,0)</f>
        <v>OTROS SERVICIOS TECNICOS Y PROFESIONALES</v>
      </c>
      <c r="K542" s="96" t="str">
        <f t="shared" si="17"/>
        <v>Posgrado</v>
      </c>
      <c r="L542" s="96" t="s">
        <v>393</v>
      </c>
    </row>
    <row r="543" spans="3:12" x14ac:dyDescent="0.25">
      <c r="C543" s="169" t="s">
        <v>58</v>
      </c>
      <c r="D543" s="161"/>
      <c r="E543" s="152">
        <v>0</v>
      </c>
      <c r="F543" s="98">
        <v>0</v>
      </c>
      <c r="G543" s="95">
        <f>F543</f>
        <v>0</v>
      </c>
      <c r="H543" s="162"/>
      <c r="I543" s="99" t="s">
        <v>704</v>
      </c>
      <c r="J543" s="99" t="str">
        <f>VLOOKUP(I543,Presupuesto!$B$11:$C$565,2,0)</f>
        <v>OTROS SERVICIOS TECNICOS Y PROFESIONALES</v>
      </c>
      <c r="K543" s="96" t="str">
        <f t="shared" si="17"/>
        <v>Posgrado</v>
      </c>
      <c r="L543" s="96" t="s">
        <v>393</v>
      </c>
    </row>
    <row r="544" spans="3:12" ht="15.75" thickBot="1" x14ac:dyDescent="0.3">
      <c r="C544" s="170" t="s">
        <v>59</v>
      </c>
      <c r="D544" s="161"/>
      <c r="E544" s="152">
        <v>0</v>
      </c>
      <c r="F544" s="98">
        <v>0</v>
      </c>
      <c r="G544" s="95">
        <f>F544</f>
        <v>0</v>
      </c>
      <c r="H544" s="162"/>
      <c r="I544" s="99" t="s">
        <v>704</v>
      </c>
      <c r="J544" s="99" t="str">
        <f>VLOOKUP(I544,Presupuesto!$B$11:$C$565,2,0)</f>
        <v>OTROS SERVICIOS TECNICOS Y PROFESIONALES</v>
      </c>
      <c r="K544" s="96" t="str">
        <f t="shared" si="17"/>
        <v>Posgrado</v>
      </c>
      <c r="L544" s="96" t="s">
        <v>393</v>
      </c>
    </row>
    <row r="545" spans="3:12" ht="15.75" thickBot="1" x14ac:dyDescent="0.3">
      <c r="C545" s="138" t="s">
        <v>61</v>
      </c>
      <c r="D545" s="197"/>
      <c r="E545" s="150">
        <v>12</v>
      </c>
      <c r="F545" s="116">
        <v>30000</v>
      </c>
      <c r="G545" s="111">
        <f>D545*E545*F545</f>
        <v>0</v>
      </c>
      <c r="H545" s="164"/>
      <c r="I545" s="112" t="s">
        <v>495</v>
      </c>
      <c r="J545" s="112" t="str">
        <f>VLOOKUP(I545,Presupuesto!$B$11:$C$565,2,0)</f>
        <v>SUELDOS Y SALARIOS PERMANENTES</v>
      </c>
      <c r="K545" s="96" t="str">
        <f t="shared" si="17"/>
        <v>Posgrado</v>
      </c>
      <c r="L545" s="96" t="s">
        <v>393</v>
      </c>
    </row>
    <row r="546" spans="3:12" x14ac:dyDescent="0.25">
      <c r="C546" s="169" t="s">
        <v>58</v>
      </c>
      <c r="D546" s="167"/>
      <c r="E546" s="129">
        <v>0</v>
      </c>
      <c r="F546" s="117">
        <f>IF(E545=0,"",(G545/E545)/12*E545)</f>
        <v>0</v>
      </c>
      <c r="G546" s="118">
        <f>F546</f>
        <v>0</v>
      </c>
      <c r="H546" s="162"/>
      <c r="I546" s="99" t="s">
        <v>515</v>
      </c>
      <c r="J546" s="99" t="str">
        <f>VLOOKUP(I546,Presupuesto!$B$11:$C$565,2,0)</f>
        <v>AGUINALDO Y DECIMO CUARTO MES</v>
      </c>
      <c r="K546" s="96" t="str">
        <f t="shared" si="17"/>
        <v>Posgrado</v>
      </c>
      <c r="L546" s="96" t="s">
        <v>393</v>
      </c>
    </row>
    <row r="547" spans="3:12" ht="15.75" thickBot="1" x14ac:dyDescent="0.3">
      <c r="C547" s="171" t="s">
        <v>59</v>
      </c>
      <c r="D547" s="160"/>
      <c r="E547" s="130">
        <v>0</v>
      </c>
      <c r="F547" s="103">
        <f>IF(E545&lt;6,"",((E545-6)/12)*(G545/E545))</f>
        <v>0</v>
      </c>
      <c r="G547" s="103">
        <f>F547</f>
        <v>0</v>
      </c>
      <c r="H547" s="160"/>
      <c r="I547" s="104" t="s">
        <v>518</v>
      </c>
      <c r="J547" s="122" t="str">
        <f>VLOOKUP(I547,Presupuesto!$B$11:$C$565,2,0)</f>
        <v>DECIMOCUARTO MES</v>
      </c>
      <c r="K547" s="104" t="str">
        <f t="shared" si="17"/>
        <v>Posgrado</v>
      </c>
      <c r="L547" s="122" t="s">
        <v>393</v>
      </c>
    </row>
    <row r="549" spans="3:12" ht="15.75" thickBot="1" x14ac:dyDescent="0.3">
      <c r="K549" s="151"/>
    </row>
    <row r="550" spans="3:12" ht="15.75" thickBot="1" x14ac:dyDescent="0.3">
      <c r="C550" s="69" t="s">
        <v>43</v>
      </c>
      <c r="D550" s="30">
        <f>SUM(G557:G607)</f>
        <v>0</v>
      </c>
      <c r="E550" s="91"/>
      <c r="F550" s="91"/>
      <c r="G550" s="91"/>
      <c r="H550" s="75"/>
      <c r="I550" s="75"/>
      <c r="J550" s="75"/>
      <c r="K550" s="151"/>
    </row>
    <row r="551" spans="3:12" x14ac:dyDescent="0.25">
      <c r="D551" s="31"/>
      <c r="E551" s="91"/>
      <c r="F551" s="91"/>
      <c r="G551" s="91"/>
      <c r="H551" s="75"/>
      <c r="I551" s="75"/>
      <c r="J551" s="75"/>
      <c r="K551" s="151"/>
    </row>
    <row r="552" spans="3:12" x14ac:dyDescent="0.25">
      <c r="D552" s="31"/>
      <c r="E552" s="91"/>
      <c r="F552" s="91"/>
      <c r="G552" s="91"/>
      <c r="H552" s="75"/>
      <c r="I552" s="75"/>
      <c r="J552" s="75"/>
      <c r="K552" s="151"/>
    </row>
    <row r="553" spans="3:12" ht="15.75" x14ac:dyDescent="0.25">
      <c r="C553" s="200" t="s">
        <v>391</v>
      </c>
      <c r="D553" s="322"/>
      <c r="E553" s="91"/>
      <c r="F553" s="91"/>
      <c r="G553" s="91"/>
      <c r="H553" s="75"/>
      <c r="I553" s="75"/>
      <c r="J553" s="75"/>
      <c r="K553" s="151"/>
    </row>
    <row r="554" spans="3:12" ht="18.75" x14ac:dyDescent="0.25">
      <c r="C554" s="205"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TIC_vacía'!$F:$G,2,FALSE),IFERROR(VLOOKUP(D553,'16. Desa. del Sistema Educ.Sup.'!$F:$G,2,FALSE),IFERROR(VLOOKUP(D553,'8. Cultura de Inno. Insti...'!$F:$G,2,FALSE),VLOOKUP(D553,'7. Lo Esencial de la Reforma U.'!$F:$G,2,0)))))))))))))))))</f>
        <v>#N/A</v>
      </c>
      <c r="D554" s="31"/>
      <c r="E554" s="91"/>
      <c r="F554" s="91"/>
      <c r="G554" s="91"/>
      <c r="H554" s="75"/>
      <c r="I554" s="75"/>
      <c r="J554" s="75"/>
      <c r="K554" s="151"/>
    </row>
    <row r="555" spans="3:12" ht="15.75" thickBot="1" x14ac:dyDescent="0.3">
      <c r="C555" s="175"/>
      <c r="D555" s="31"/>
      <c r="E555" s="91"/>
      <c r="F555" s="91"/>
      <c r="G555" s="91"/>
      <c r="H555" s="75"/>
      <c r="I555" s="75"/>
      <c r="J555" s="75"/>
      <c r="K555" s="151"/>
    </row>
    <row r="556" spans="3:12" ht="30.75" thickBot="1" x14ac:dyDescent="0.3">
      <c r="C556" s="132" t="s">
        <v>44</v>
      </c>
      <c r="D556" s="136" t="s">
        <v>55</v>
      </c>
      <c r="E556" s="168" t="s">
        <v>56</v>
      </c>
      <c r="F556" s="136" t="s">
        <v>57</v>
      </c>
      <c r="G556" s="133" t="s">
        <v>27</v>
      </c>
      <c r="H556" s="131" t="s">
        <v>130</v>
      </c>
      <c r="I556" s="134" t="s">
        <v>46</v>
      </c>
      <c r="J556" s="134" t="s">
        <v>131</v>
      </c>
      <c r="K556" s="134" t="s">
        <v>409</v>
      </c>
      <c r="L556" s="134" t="s">
        <v>410</v>
      </c>
    </row>
    <row r="557" spans="3:12" ht="15.75" thickBot="1" x14ac:dyDescent="0.3">
      <c r="C557" s="135" t="s">
        <v>481</v>
      </c>
      <c r="D557" s="197"/>
      <c r="E557" s="150">
        <v>12</v>
      </c>
      <c r="F557" s="276">
        <f>HLOOKUP($C557,$BZ$2:$CM$3,2,0)</f>
        <v>43674.39</v>
      </c>
      <c r="G557" s="111">
        <f>D557*E557*F557</f>
        <v>0</v>
      </c>
      <c r="H557" s="164"/>
      <c r="I557" s="112" t="s">
        <v>495</v>
      </c>
      <c r="J557" s="112" t="str">
        <f>VLOOKUP(I557,Presupuesto!$B$11:$C$565,2,0)</f>
        <v>SUELDOS Y SALARIOS PERMANENTES</v>
      </c>
      <c r="K557" s="213" t="s">
        <v>1446</v>
      </c>
      <c r="L557" s="96" t="s">
        <v>393</v>
      </c>
    </row>
    <row r="558" spans="3:12" x14ac:dyDescent="0.25">
      <c r="C558" s="169" t="s">
        <v>58</v>
      </c>
      <c r="D558" s="161"/>
      <c r="E558" s="152">
        <v>0</v>
      </c>
      <c r="F558" s="98">
        <f>IF(E557=0,"",(G557/E557)/12*E557)</f>
        <v>0</v>
      </c>
      <c r="G558" s="95">
        <f>F558</f>
        <v>0</v>
      </c>
      <c r="H558" s="162"/>
      <c r="I558" s="114" t="s">
        <v>515</v>
      </c>
      <c r="J558" s="114" t="str">
        <f>VLOOKUP(I558,Presupuesto!$B$11:$C$565,2,0)</f>
        <v>AGUINALDO Y DECIMO CUARTO MES</v>
      </c>
      <c r="K558" s="96" t="str">
        <f t="shared" ref="K558:K589" si="18">$K$557</f>
        <v>Posgrado</v>
      </c>
      <c r="L558" s="96" t="s">
        <v>411</v>
      </c>
    </row>
    <row r="559" spans="3:12" ht="15.75" thickBot="1" x14ac:dyDescent="0.3">
      <c r="C559" s="170" t="s">
        <v>59</v>
      </c>
      <c r="D559" s="161"/>
      <c r="E559" s="152">
        <v>0</v>
      </c>
      <c r="F559" s="115">
        <f>IF(E557&lt;6,"",((E557-6)/12)*(G557/E557))</f>
        <v>0</v>
      </c>
      <c r="G559" s="95">
        <f>F559</f>
        <v>0</v>
      </c>
      <c r="H559" s="162"/>
      <c r="I559" s="99" t="s">
        <v>518</v>
      </c>
      <c r="J559" s="99" t="str">
        <f>VLOOKUP(I559,Presupuesto!$B$11:$C$565,2,0)</f>
        <v>DECIMOCUARTO MES</v>
      </c>
      <c r="K559" s="96" t="str">
        <f t="shared" si="18"/>
        <v>Posgrado</v>
      </c>
      <c r="L559" s="96" t="s">
        <v>394</v>
      </c>
    </row>
    <row r="560" spans="3:12" ht="15.75" thickBot="1" x14ac:dyDescent="0.3">
      <c r="C560" s="135" t="s">
        <v>482</v>
      </c>
      <c r="D560" s="197"/>
      <c r="E560" s="150">
        <v>12</v>
      </c>
      <c r="F560" s="276">
        <f>HLOOKUP($C560,$BZ$2:$CM$3,2,0)</f>
        <v>39703.99</v>
      </c>
      <c r="G560" s="111">
        <f>D560*E560*F560</f>
        <v>0</v>
      </c>
      <c r="H560" s="164"/>
      <c r="I560" s="112" t="s">
        <v>495</v>
      </c>
      <c r="J560" s="112" t="str">
        <f>VLOOKUP(I560,Presupuesto!$B$11:$C$565,2,0)</f>
        <v>SUELDOS Y SALARIOS PERMANENTES</v>
      </c>
      <c r="K560" s="96" t="str">
        <f t="shared" si="18"/>
        <v>Posgrado</v>
      </c>
      <c r="L560" s="96" t="s">
        <v>394</v>
      </c>
    </row>
    <row r="561" spans="3:12" x14ac:dyDescent="0.25">
      <c r="C561" s="169" t="s">
        <v>58</v>
      </c>
      <c r="D561" s="161"/>
      <c r="E561" s="152">
        <v>0</v>
      </c>
      <c r="F561" s="98">
        <f>IF(E560=0,"",(G560/E560)/12*E560)</f>
        <v>0</v>
      </c>
      <c r="G561" s="95">
        <f>F561</f>
        <v>0</v>
      </c>
      <c r="H561" s="162"/>
      <c r="I561" s="114" t="s">
        <v>515</v>
      </c>
      <c r="J561" s="114" t="str">
        <f>VLOOKUP(I561,Presupuesto!$B$11:$C$565,2,0)</f>
        <v>AGUINALDO Y DECIMO CUARTO MES</v>
      </c>
      <c r="K561" s="96" t="str">
        <f t="shared" si="18"/>
        <v>Posgrado</v>
      </c>
      <c r="L561" s="96" t="s">
        <v>394</v>
      </c>
    </row>
    <row r="562" spans="3:12" ht="15.75" thickBot="1" x14ac:dyDescent="0.3">
      <c r="C562" s="170" t="s">
        <v>59</v>
      </c>
      <c r="D562" s="161"/>
      <c r="E562" s="152">
        <v>0</v>
      </c>
      <c r="F562" s="115">
        <f>IF(E560&lt;6,"",((E560-6)/12)*(G560/E560))</f>
        <v>0</v>
      </c>
      <c r="G562" s="95">
        <f>F562</f>
        <v>0</v>
      </c>
      <c r="H562" s="162"/>
      <c r="I562" s="99" t="s">
        <v>518</v>
      </c>
      <c r="J562" s="99" t="str">
        <f>VLOOKUP(I562,Presupuesto!$B$11:$C$565,2,0)</f>
        <v>DECIMOCUARTO MES</v>
      </c>
      <c r="K562" s="96" t="str">
        <f t="shared" si="18"/>
        <v>Posgrado</v>
      </c>
      <c r="L562" s="96" t="s">
        <v>394</v>
      </c>
    </row>
    <row r="563" spans="3:12" ht="15.75" thickBot="1" x14ac:dyDescent="0.3">
      <c r="C563" s="135" t="s">
        <v>483</v>
      </c>
      <c r="D563" s="197"/>
      <c r="E563" s="150">
        <v>12</v>
      </c>
      <c r="F563" s="276">
        <f>HLOOKUP($C563,$BZ$2:$CM$3,2,0)</f>
        <v>35733.589999999997</v>
      </c>
      <c r="G563" s="111">
        <f>D563*E563*F563</f>
        <v>0</v>
      </c>
      <c r="H563" s="164"/>
      <c r="I563" s="112" t="s">
        <v>495</v>
      </c>
      <c r="J563" s="112" t="str">
        <f>VLOOKUP(I563,Presupuesto!$B$11:$C$565,2,0)</f>
        <v>SUELDOS Y SALARIOS PERMANENTES</v>
      </c>
      <c r="K563" s="96" t="str">
        <f t="shared" si="18"/>
        <v>Posgrado</v>
      </c>
      <c r="L563" s="96" t="s">
        <v>394</v>
      </c>
    </row>
    <row r="564" spans="3:12" x14ac:dyDescent="0.25">
      <c r="C564" s="169" t="s">
        <v>58</v>
      </c>
      <c r="D564" s="161"/>
      <c r="E564" s="152">
        <v>0</v>
      </c>
      <c r="F564" s="98">
        <f>IF(E563=0,"",(G563/E563)/12*E563)</f>
        <v>0</v>
      </c>
      <c r="G564" s="95">
        <f>F564</f>
        <v>0</v>
      </c>
      <c r="H564" s="162"/>
      <c r="I564" s="114" t="s">
        <v>515</v>
      </c>
      <c r="J564" s="114" t="str">
        <f>VLOOKUP(I564,Presupuesto!$B$11:$C$565,2,0)</f>
        <v>AGUINALDO Y DECIMO CUARTO MES</v>
      </c>
      <c r="K564" s="96" t="str">
        <f t="shared" si="18"/>
        <v>Posgrado</v>
      </c>
      <c r="L564" s="96" t="s">
        <v>394</v>
      </c>
    </row>
    <row r="565" spans="3:12" ht="15.75" thickBot="1" x14ac:dyDescent="0.3">
      <c r="C565" s="170" t="s">
        <v>59</v>
      </c>
      <c r="D565" s="161"/>
      <c r="E565" s="152">
        <v>0</v>
      </c>
      <c r="F565" s="115">
        <f>IF(E563&lt;6,"",((E563-6)/12)*(G563/E563))</f>
        <v>0</v>
      </c>
      <c r="G565" s="95">
        <f>F565</f>
        <v>0</v>
      </c>
      <c r="H565" s="162"/>
      <c r="I565" s="99" t="s">
        <v>518</v>
      </c>
      <c r="J565" s="99" t="str">
        <f>VLOOKUP(I565,Presupuesto!$B$11:$C$565,2,0)</f>
        <v>DECIMOCUARTO MES</v>
      </c>
      <c r="K565" s="96" t="str">
        <f t="shared" si="18"/>
        <v>Posgrado</v>
      </c>
      <c r="L565" s="96" t="s">
        <v>394</v>
      </c>
    </row>
    <row r="566" spans="3:12" ht="15.75" thickBot="1" x14ac:dyDescent="0.3">
      <c r="C566" s="135" t="s">
        <v>484</v>
      </c>
      <c r="D566" s="197"/>
      <c r="E566" s="150">
        <v>12</v>
      </c>
      <c r="F566" s="276">
        <f>HLOOKUP($C566,$BZ$2:$CM$3,2,0)</f>
        <v>31763.19</v>
      </c>
      <c r="G566" s="111">
        <f>D566*E566*F566</f>
        <v>0</v>
      </c>
      <c r="H566" s="164"/>
      <c r="I566" s="112" t="s">
        <v>495</v>
      </c>
      <c r="J566" s="112" t="str">
        <f>VLOOKUP(I566,Presupuesto!$B$11:$C$565,2,0)</f>
        <v>SUELDOS Y SALARIOS PERMANENTES</v>
      </c>
      <c r="K566" s="96" t="str">
        <f t="shared" si="18"/>
        <v>Posgrado</v>
      </c>
      <c r="L566" s="96" t="s">
        <v>394</v>
      </c>
    </row>
    <row r="567" spans="3:12" x14ac:dyDescent="0.25">
      <c r="C567" s="169" t="s">
        <v>58</v>
      </c>
      <c r="D567" s="161"/>
      <c r="E567" s="152">
        <v>0</v>
      </c>
      <c r="F567" s="98">
        <f>IF(E566=0,"",(G566/E566)/12*E566)</f>
        <v>0</v>
      </c>
      <c r="G567" s="95">
        <f>F567</f>
        <v>0</v>
      </c>
      <c r="H567" s="162"/>
      <c r="I567" s="114" t="s">
        <v>515</v>
      </c>
      <c r="J567" s="114" t="str">
        <f>VLOOKUP(I567,Presupuesto!$B$11:$C$565,2,0)</f>
        <v>AGUINALDO Y DECIMO CUARTO MES</v>
      </c>
      <c r="K567" s="96" t="str">
        <f t="shared" si="18"/>
        <v>Posgrado</v>
      </c>
      <c r="L567" s="96" t="s">
        <v>394</v>
      </c>
    </row>
    <row r="568" spans="3:12" ht="15.75" thickBot="1" x14ac:dyDescent="0.3">
      <c r="C568" s="170" t="s">
        <v>59</v>
      </c>
      <c r="D568" s="161"/>
      <c r="E568" s="152">
        <v>0</v>
      </c>
      <c r="F568" s="115">
        <f>IF(E566&lt;6,"",((E566-6)/12)*(G566/E566))</f>
        <v>0</v>
      </c>
      <c r="G568" s="95">
        <f>F568</f>
        <v>0</v>
      </c>
      <c r="H568" s="162"/>
      <c r="I568" s="99" t="s">
        <v>518</v>
      </c>
      <c r="J568" s="99" t="str">
        <f>VLOOKUP(I568,Presupuesto!$B$11:$C$565,2,0)</f>
        <v>DECIMOCUARTO MES</v>
      </c>
      <c r="K568" s="96" t="str">
        <f t="shared" si="18"/>
        <v>Posgrado</v>
      </c>
      <c r="L568" s="96" t="s">
        <v>394</v>
      </c>
    </row>
    <row r="569" spans="3:12" ht="15.75" thickBot="1" x14ac:dyDescent="0.3">
      <c r="C569" s="135" t="s">
        <v>485</v>
      </c>
      <c r="D569" s="197"/>
      <c r="E569" s="150">
        <v>12</v>
      </c>
      <c r="F569" s="276">
        <f>HLOOKUP($C569,$BZ$2:$CM$3,2,0)</f>
        <v>29777.99</v>
      </c>
      <c r="G569" s="111">
        <f>D569*E569*F569</f>
        <v>0</v>
      </c>
      <c r="H569" s="164"/>
      <c r="I569" s="112" t="s">
        <v>495</v>
      </c>
      <c r="J569" s="112" t="str">
        <f>VLOOKUP(I569,Presupuesto!$B$11:$C$565,2,0)</f>
        <v>SUELDOS Y SALARIOS PERMANENTES</v>
      </c>
      <c r="K569" s="96" t="str">
        <f t="shared" si="18"/>
        <v>Posgrado</v>
      </c>
      <c r="L569" s="96" t="s">
        <v>394</v>
      </c>
    </row>
    <row r="570" spans="3:12" x14ac:dyDescent="0.25">
      <c r="C570" s="169" t="s">
        <v>58</v>
      </c>
      <c r="D570" s="161"/>
      <c r="E570" s="152">
        <v>0</v>
      </c>
      <c r="F570" s="98">
        <f>IF(E569=0,"",(G569/E569)/12*E569)</f>
        <v>0</v>
      </c>
      <c r="G570" s="95">
        <f>F570</f>
        <v>0</v>
      </c>
      <c r="H570" s="162"/>
      <c r="I570" s="114" t="s">
        <v>515</v>
      </c>
      <c r="J570" s="114" t="str">
        <f>VLOOKUP(I570,Presupuesto!$B$11:$C$565,2,0)</f>
        <v>AGUINALDO Y DECIMO CUARTO MES</v>
      </c>
      <c r="K570" s="96" t="str">
        <f t="shared" si="18"/>
        <v>Posgrado</v>
      </c>
      <c r="L570" s="96" t="s">
        <v>394</v>
      </c>
    </row>
    <row r="571" spans="3:12" ht="15.75" thickBot="1" x14ac:dyDescent="0.3">
      <c r="C571" s="170" t="s">
        <v>59</v>
      </c>
      <c r="D571" s="161"/>
      <c r="E571" s="152">
        <v>0</v>
      </c>
      <c r="F571" s="115">
        <f>IF(E569&lt;6,"",((E569-6)/12)*(G569/E569))</f>
        <v>0</v>
      </c>
      <c r="G571" s="95">
        <f>F571</f>
        <v>0</v>
      </c>
      <c r="H571" s="162"/>
      <c r="I571" s="99" t="s">
        <v>518</v>
      </c>
      <c r="J571" s="99" t="str">
        <f>VLOOKUP(I571,Presupuesto!$B$11:$C$565,2,0)</f>
        <v>DECIMOCUARTO MES</v>
      </c>
      <c r="K571" s="96" t="str">
        <f t="shared" si="18"/>
        <v>Posgrado</v>
      </c>
      <c r="L571" s="96" t="s">
        <v>394</v>
      </c>
    </row>
    <row r="572" spans="3:12" ht="15.75" thickBot="1" x14ac:dyDescent="0.3">
      <c r="C572" s="135" t="s">
        <v>486</v>
      </c>
      <c r="D572" s="197"/>
      <c r="E572" s="150">
        <v>12</v>
      </c>
      <c r="F572" s="276">
        <f>HLOOKUP($C572,$BZ$2:$CM$3,2,0)</f>
        <v>27792.79</v>
      </c>
      <c r="G572" s="111">
        <f>D572*E572*F572</f>
        <v>0</v>
      </c>
      <c r="H572" s="164"/>
      <c r="I572" s="112" t="s">
        <v>495</v>
      </c>
      <c r="J572" s="112" t="str">
        <f>VLOOKUP(I572,Presupuesto!$B$11:$C$565,2,0)</f>
        <v>SUELDOS Y SALARIOS PERMANENTES</v>
      </c>
      <c r="K572" s="96" t="str">
        <f t="shared" si="18"/>
        <v>Posgrado</v>
      </c>
      <c r="L572" s="96" t="s">
        <v>394</v>
      </c>
    </row>
    <row r="573" spans="3:12" x14ac:dyDescent="0.25">
      <c r="C573" s="169" t="s">
        <v>58</v>
      </c>
      <c r="D573" s="161"/>
      <c r="E573" s="152">
        <v>0</v>
      </c>
      <c r="F573" s="98">
        <f>IF(E572=0,"",(G572/E572)/12*E572)</f>
        <v>0</v>
      </c>
      <c r="G573" s="95">
        <f>F573</f>
        <v>0</v>
      </c>
      <c r="H573" s="162"/>
      <c r="I573" s="114" t="s">
        <v>515</v>
      </c>
      <c r="J573" s="114" t="str">
        <f>VLOOKUP(I573,Presupuesto!$B$11:$C$565,2,0)</f>
        <v>AGUINALDO Y DECIMO CUARTO MES</v>
      </c>
      <c r="K573" s="96" t="str">
        <f t="shared" si="18"/>
        <v>Posgrado</v>
      </c>
      <c r="L573" s="96" t="s">
        <v>394</v>
      </c>
    </row>
    <row r="574" spans="3:12" ht="15.75" thickBot="1" x14ac:dyDescent="0.3">
      <c r="C574" s="170" t="s">
        <v>59</v>
      </c>
      <c r="D574" s="161"/>
      <c r="E574" s="152">
        <v>0</v>
      </c>
      <c r="F574" s="115">
        <f>IF(E572&lt;6,"",((E572-6)/12)*(G572/E572))</f>
        <v>0</v>
      </c>
      <c r="G574" s="95">
        <f>F574</f>
        <v>0</v>
      </c>
      <c r="H574" s="162"/>
      <c r="I574" s="99" t="s">
        <v>518</v>
      </c>
      <c r="J574" s="99" t="str">
        <f>VLOOKUP(I574,Presupuesto!$B$11:$C$565,2,0)</f>
        <v>DECIMOCUARTO MES</v>
      </c>
      <c r="K574" s="96" t="str">
        <f t="shared" si="18"/>
        <v>Posgrado</v>
      </c>
      <c r="L574" s="96" t="s">
        <v>394</v>
      </c>
    </row>
    <row r="575" spans="3:12" ht="15.75" thickBot="1" x14ac:dyDescent="0.3">
      <c r="C575" s="135" t="s">
        <v>487</v>
      </c>
      <c r="D575" s="197"/>
      <c r="E575" s="150">
        <v>12</v>
      </c>
      <c r="F575" s="276">
        <f>HLOOKUP($C575,$BZ$2:$CM$3,2,0)</f>
        <v>18859.39</v>
      </c>
      <c r="G575" s="111">
        <f>D575*E575*F575</f>
        <v>0</v>
      </c>
      <c r="H575" s="164"/>
      <c r="I575" s="112" t="s">
        <v>495</v>
      </c>
      <c r="J575" s="112" t="str">
        <f>VLOOKUP(I575,Presupuesto!$B$11:$C$565,2,0)</f>
        <v>SUELDOS Y SALARIOS PERMANENTES</v>
      </c>
      <c r="K575" s="96" t="str">
        <f t="shared" si="18"/>
        <v>Posgrado</v>
      </c>
      <c r="L575" s="96" t="s">
        <v>394</v>
      </c>
    </row>
    <row r="576" spans="3:12" x14ac:dyDescent="0.25">
      <c r="C576" s="169" t="s">
        <v>58</v>
      </c>
      <c r="D576" s="161"/>
      <c r="E576" s="152">
        <v>0</v>
      </c>
      <c r="F576" s="98">
        <f>IF(E575=0,"",(G575/E575)/12*E575)</f>
        <v>0</v>
      </c>
      <c r="G576" s="95">
        <f>F576</f>
        <v>0</v>
      </c>
      <c r="H576" s="162"/>
      <c r="I576" s="114" t="s">
        <v>515</v>
      </c>
      <c r="J576" s="114" t="str">
        <f>VLOOKUP(I576,Presupuesto!$B$11:$C$565,2,0)</f>
        <v>AGUINALDO Y DECIMO CUARTO MES</v>
      </c>
      <c r="K576" s="96" t="str">
        <f t="shared" si="18"/>
        <v>Posgrado</v>
      </c>
      <c r="L576" s="96" t="s">
        <v>394</v>
      </c>
    </row>
    <row r="577" spans="3:12" ht="15.75" thickBot="1" x14ac:dyDescent="0.3">
      <c r="C577" s="170" t="s">
        <v>59</v>
      </c>
      <c r="D577" s="161"/>
      <c r="E577" s="152">
        <v>0</v>
      </c>
      <c r="F577" s="115">
        <f>IF(E575&lt;6,"",((E575-6)/12)*(G575/E575))</f>
        <v>0</v>
      </c>
      <c r="G577" s="95">
        <f>F577</f>
        <v>0</v>
      </c>
      <c r="H577" s="162"/>
      <c r="I577" s="99" t="s">
        <v>518</v>
      </c>
      <c r="J577" s="99" t="str">
        <f>VLOOKUP(I577,Presupuesto!$B$11:$C$565,2,0)</f>
        <v>DECIMOCUARTO MES</v>
      </c>
      <c r="K577" s="96" t="str">
        <f t="shared" si="18"/>
        <v>Posgrado</v>
      </c>
      <c r="L577" s="96" t="s">
        <v>394</v>
      </c>
    </row>
    <row r="578" spans="3:12" ht="15.75" thickBot="1" x14ac:dyDescent="0.3">
      <c r="C578" s="135" t="s">
        <v>488</v>
      </c>
      <c r="D578" s="197"/>
      <c r="E578" s="150">
        <v>12</v>
      </c>
      <c r="F578" s="276">
        <f>HLOOKUP($C578,$BZ$2:$CM$3,2,0)</f>
        <v>17866.8</v>
      </c>
      <c r="G578" s="111">
        <f>D578*E578*F578</f>
        <v>0</v>
      </c>
      <c r="H578" s="164"/>
      <c r="I578" s="112" t="s">
        <v>495</v>
      </c>
      <c r="J578" s="112" t="str">
        <f>VLOOKUP(I578,Presupuesto!$B$11:$C$565,2,0)</f>
        <v>SUELDOS Y SALARIOS PERMANENTES</v>
      </c>
      <c r="K578" s="96" t="str">
        <f t="shared" si="18"/>
        <v>Posgrado</v>
      </c>
      <c r="L578" s="96" t="s">
        <v>394</v>
      </c>
    </row>
    <row r="579" spans="3:12" x14ac:dyDescent="0.25">
      <c r="C579" s="169" t="s">
        <v>58</v>
      </c>
      <c r="D579" s="161"/>
      <c r="E579" s="152">
        <v>0</v>
      </c>
      <c r="F579" s="98">
        <f>IF(E578=0,"",(G578/E578)/12*E578)</f>
        <v>0</v>
      </c>
      <c r="G579" s="95">
        <f>F579</f>
        <v>0</v>
      </c>
      <c r="H579" s="162"/>
      <c r="I579" s="114" t="s">
        <v>515</v>
      </c>
      <c r="J579" s="114" t="str">
        <f>VLOOKUP(I579,Presupuesto!$B$11:$C$565,2,0)</f>
        <v>AGUINALDO Y DECIMO CUARTO MES</v>
      </c>
      <c r="K579" s="96" t="str">
        <f t="shared" si="18"/>
        <v>Posgrado</v>
      </c>
      <c r="L579" s="96" t="s">
        <v>394</v>
      </c>
    </row>
    <row r="580" spans="3:12" ht="15.75" thickBot="1" x14ac:dyDescent="0.3">
      <c r="C580" s="170" t="s">
        <v>59</v>
      </c>
      <c r="D580" s="161"/>
      <c r="E580" s="152">
        <v>0</v>
      </c>
      <c r="F580" s="115">
        <f>IF(E578&lt;6,"",((E578-6)/12)*(G578/E578))</f>
        <v>0</v>
      </c>
      <c r="G580" s="95">
        <f>F580</f>
        <v>0</v>
      </c>
      <c r="H580" s="162"/>
      <c r="I580" s="99" t="s">
        <v>518</v>
      </c>
      <c r="J580" s="99" t="str">
        <f>VLOOKUP(I580,Presupuesto!$B$11:$C$565,2,0)</f>
        <v>DECIMOCUARTO MES</v>
      </c>
      <c r="K580" s="96" t="str">
        <f t="shared" si="18"/>
        <v>Posgrado</v>
      </c>
      <c r="L580" s="96" t="s">
        <v>394</v>
      </c>
    </row>
    <row r="581" spans="3:12" ht="15.75" thickBot="1" x14ac:dyDescent="0.3">
      <c r="C581" s="135" t="s">
        <v>489</v>
      </c>
      <c r="D581" s="197"/>
      <c r="E581" s="150">
        <v>12</v>
      </c>
      <c r="F581" s="276">
        <f>HLOOKUP($C581,$BZ$2:$CM$3,2,0)</f>
        <v>13896.4</v>
      </c>
      <c r="G581" s="111">
        <f>D581*E581*F581</f>
        <v>0</v>
      </c>
      <c r="H581" s="164"/>
      <c r="I581" s="112" t="s">
        <v>495</v>
      </c>
      <c r="J581" s="112" t="str">
        <f>VLOOKUP(I581,Presupuesto!$B$11:$C$565,2,0)</f>
        <v>SUELDOS Y SALARIOS PERMANENTES</v>
      </c>
      <c r="K581" s="96" t="str">
        <f t="shared" si="18"/>
        <v>Posgrado</v>
      </c>
      <c r="L581" s="96" t="s">
        <v>394</v>
      </c>
    </row>
    <row r="582" spans="3:12" x14ac:dyDescent="0.25">
      <c r="C582" s="169" t="s">
        <v>58</v>
      </c>
      <c r="D582" s="161"/>
      <c r="E582" s="152">
        <v>0</v>
      </c>
      <c r="F582" s="98">
        <f>IF(E581=0,"",(G581/E581)/12*E581)</f>
        <v>0</v>
      </c>
      <c r="G582" s="95">
        <f>F582</f>
        <v>0</v>
      </c>
      <c r="H582" s="162"/>
      <c r="I582" s="114" t="s">
        <v>515</v>
      </c>
      <c r="J582" s="114" t="str">
        <f>VLOOKUP(I582,Presupuesto!$B$11:$C$565,2,0)</f>
        <v>AGUINALDO Y DECIMO CUARTO MES</v>
      </c>
      <c r="K582" s="96" t="str">
        <f t="shared" si="18"/>
        <v>Posgrado</v>
      </c>
      <c r="L582" s="96" t="s">
        <v>394</v>
      </c>
    </row>
    <row r="583" spans="3:12" ht="15.75" thickBot="1" x14ac:dyDescent="0.3">
      <c r="C583" s="170" t="s">
        <v>59</v>
      </c>
      <c r="D583" s="161"/>
      <c r="E583" s="152">
        <v>0</v>
      </c>
      <c r="F583" s="115">
        <f>IF(E581&lt;6,"",((E581-6)/12)*(G581/E581))</f>
        <v>0</v>
      </c>
      <c r="G583" s="95">
        <f>F583</f>
        <v>0</v>
      </c>
      <c r="H583" s="162"/>
      <c r="I583" s="99" t="s">
        <v>518</v>
      </c>
      <c r="J583" s="99" t="str">
        <f>VLOOKUP(I583,Presupuesto!$B$11:$C$565,2,0)</f>
        <v>DECIMOCUARTO MES</v>
      </c>
      <c r="K583" s="96" t="str">
        <f t="shared" si="18"/>
        <v>Posgrado</v>
      </c>
      <c r="L583" s="96" t="s">
        <v>394</v>
      </c>
    </row>
    <row r="584" spans="3:12" ht="15.75" thickBot="1" x14ac:dyDescent="0.3">
      <c r="C584" s="135" t="s">
        <v>490</v>
      </c>
      <c r="D584" s="197"/>
      <c r="E584" s="150">
        <v>12</v>
      </c>
      <c r="F584" s="276">
        <f>HLOOKUP($C584,$BZ$2:$CM$3,2,0)</f>
        <v>15004.09</v>
      </c>
      <c r="G584" s="111">
        <f>D584*E584*F584</f>
        <v>0</v>
      </c>
      <c r="H584" s="164"/>
      <c r="I584" s="112" t="s">
        <v>495</v>
      </c>
      <c r="J584" s="112" t="str">
        <f>VLOOKUP(I584,Presupuesto!$B$11:$C$565,2,0)</f>
        <v>SUELDOS Y SALARIOS PERMANENTES</v>
      </c>
      <c r="K584" s="96" t="str">
        <f t="shared" si="18"/>
        <v>Posgrado</v>
      </c>
      <c r="L584" s="96" t="s">
        <v>394</v>
      </c>
    </row>
    <row r="585" spans="3:12" x14ac:dyDescent="0.25">
      <c r="C585" s="169" t="s">
        <v>58</v>
      </c>
      <c r="D585" s="161"/>
      <c r="E585" s="152">
        <v>0</v>
      </c>
      <c r="F585" s="98">
        <f>IF(E584=0,"",(G584/E584)/12*E584)</f>
        <v>0</v>
      </c>
      <c r="G585" s="95">
        <f>F585</f>
        <v>0</v>
      </c>
      <c r="H585" s="162"/>
      <c r="I585" s="114" t="s">
        <v>515</v>
      </c>
      <c r="J585" s="114" t="str">
        <f>VLOOKUP(I585,Presupuesto!$B$11:$C$565,2,0)</f>
        <v>AGUINALDO Y DECIMO CUARTO MES</v>
      </c>
      <c r="K585" s="96" t="str">
        <f t="shared" si="18"/>
        <v>Posgrado</v>
      </c>
      <c r="L585" s="96" t="s">
        <v>394</v>
      </c>
    </row>
    <row r="586" spans="3:12" ht="15.75" thickBot="1" x14ac:dyDescent="0.3">
      <c r="C586" s="170" t="s">
        <v>59</v>
      </c>
      <c r="D586" s="161"/>
      <c r="E586" s="152">
        <v>0</v>
      </c>
      <c r="F586" s="115">
        <f>IF(E584&lt;6,"",((E584-6)/12)*(G584/E584))</f>
        <v>0</v>
      </c>
      <c r="G586" s="95">
        <f>F586</f>
        <v>0</v>
      </c>
      <c r="H586" s="162"/>
      <c r="I586" s="99" t="s">
        <v>518</v>
      </c>
      <c r="J586" s="99" t="str">
        <f>VLOOKUP(I586,Presupuesto!$B$11:$C$565,2,0)</f>
        <v>DECIMOCUARTO MES</v>
      </c>
      <c r="K586" s="96" t="str">
        <f t="shared" si="18"/>
        <v>Posgrado</v>
      </c>
      <c r="L586" s="96" t="s">
        <v>394</v>
      </c>
    </row>
    <row r="587" spans="3:12" ht="15.75" thickBot="1" x14ac:dyDescent="0.3">
      <c r="C587" s="135" t="s">
        <v>491</v>
      </c>
      <c r="D587" s="197"/>
      <c r="E587" s="150">
        <v>12</v>
      </c>
      <c r="F587" s="276">
        <f>HLOOKUP($C587,$BZ$2:$CM$3,2,0)</f>
        <v>13238.9</v>
      </c>
      <c r="G587" s="111">
        <f>D587*E587*F587</f>
        <v>0</v>
      </c>
      <c r="H587" s="164"/>
      <c r="I587" s="112" t="s">
        <v>495</v>
      </c>
      <c r="J587" s="112" t="str">
        <f>VLOOKUP(I587,Presupuesto!$B$11:$C$565,2,0)</f>
        <v>SUELDOS Y SALARIOS PERMANENTES</v>
      </c>
      <c r="K587" s="96" t="str">
        <f t="shared" si="18"/>
        <v>Posgrado</v>
      </c>
      <c r="L587" s="96" t="s">
        <v>394</v>
      </c>
    </row>
    <row r="588" spans="3:12" x14ac:dyDescent="0.25">
      <c r="C588" s="169" t="s">
        <v>58</v>
      </c>
      <c r="D588" s="161"/>
      <c r="E588" s="152">
        <v>0</v>
      </c>
      <c r="F588" s="98">
        <f>IF(E587=0,"",(G587/E587)/12*E587)</f>
        <v>0</v>
      </c>
      <c r="G588" s="95">
        <f>F588</f>
        <v>0</v>
      </c>
      <c r="H588" s="162"/>
      <c r="I588" s="114" t="s">
        <v>515</v>
      </c>
      <c r="J588" s="114" t="str">
        <f>VLOOKUP(I588,Presupuesto!$B$11:$C$565,2,0)</f>
        <v>AGUINALDO Y DECIMO CUARTO MES</v>
      </c>
      <c r="K588" s="96" t="str">
        <f t="shared" si="18"/>
        <v>Posgrado</v>
      </c>
      <c r="L588" s="96" t="s">
        <v>394</v>
      </c>
    </row>
    <row r="589" spans="3:12" ht="15.75" thickBot="1" x14ac:dyDescent="0.3">
      <c r="C589" s="170" t="s">
        <v>59</v>
      </c>
      <c r="D589" s="161"/>
      <c r="E589" s="152">
        <v>0</v>
      </c>
      <c r="F589" s="115">
        <f>IF(E587&lt;6,"",((E587-6)/12)*(G587/E587))</f>
        <v>0</v>
      </c>
      <c r="G589" s="95">
        <f>F589</f>
        <v>0</v>
      </c>
      <c r="H589" s="162"/>
      <c r="I589" s="99" t="s">
        <v>518</v>
      </c>
      <c r="J589" s="99" t="str">
        <f>VLOOKUP(I589,Presupuesto!$B$11:$C$565,2,0)</f>
        <v>DECIMOCUARTO MES</v>
      </c>
      <c r="K589" s="96" t="str">
        <f t="shared" si="18"/>
        <v>Posgrado</v>
      </c>
      <c r="L589" s="96" t="s">
        <v>394</v>
      </c>
    </row>
    <row r="590" spans="3:12" ht="15.75" thickBot="1" x14ac:dyDescent="0.3">
      <c r="C590" s="135" t="s">
        <v>492</v>
      </c>
      <c r="D590" s="197"/>
      <c r="E590" s="150">
        <v>12</v>
      </c>
      <c r="F590" s="276">
        <f>HLOOKUP($C590,$BZ$2:$CM$3,2,0)</f>
        <v>12356.31</v>
      </c>
      <c r="G590" s="111">
        <f>D590*E590*F590</f>
        <v>0</v>
      </c>
      <c r="H590" s="164"/>
      <c r="I590" s="112" t="s">
        <v>495</v>
      </c>
      <c r="J590" s="112" t="str">
        <f>VLOOKUP(I590,Presupuesto!$B$11:$C$565,2,0)</f>
        <v>SUELDOS Y SALARIOS PERMANENTES</v>
      </c>
      <c r="K590" s="96" t="str">
        <f t="shared" ref="K590:K607" si="19">$K$557</f>
        <v>Posgrado</v>
      </c>
      <c r="L590" s="96" t="s">
        <v>394</v>
      </c>
    </row>
    <row r="591" spans="3:12" x14ac:dyDescent="0.25">
      <c r="C591" s="169" t="s">
        <v>58</v>
      </c>
      <c r="D591" s="161"/>
      <c r="E591" s="152">
        <v>0</v>
      </c>
      <c r="F591" s="98">
        <f>IF(E590=0,"",(G590/E590)/12*E590)</f>
        <v>0</v>
      </c>
      <c r="G591" s="95">
        <f>F591</f>
        <v>0</v>
      </c>
      <c r="H591" s="162"/>
      <c r="I591" s="114" t="s">
        <v>515</v>
      </c>
      <c r="J591" s="114" t="str">
        <f>VLOOKUP(I591,Presupuesto!$B$11:$C$565,2,0)</f>
        <v>AGUINALDO Y DECIMO CUARTO MES</v>
      </c>
      <c r="K591" s="96" t="str">
        <f t="shared" si="19"/>
        <v>Posgrado</v>
      </c>
      <c r="L591" s="96" t="s">
        <v>394</v>
      </c>
    </row>
    <row r="592" spans="3:12" ht="15.75" thickBot="1" x14ac:dyDescent="0.3">
      <c r="C592" s="170" t="s">
        <v>59</v>
      </c>
      <c r="D592" s="161"/>
      <c r="E592" s="152">
        <v>0</v>
      </c>
      <c r="F592" s="115">
        <f>IF(E590&lt;6,"",((E590-6)/12)*(G590/E590))</f>
        <v>0</v>
      </c>
      <c r="G592" s="95">
        <f>F592</f>
        <v>0</v>
      </c>
      <c r="H592" s="162"/>
      <c r="I592" s="99" t="s">
        <v>518</v>
      </c>
      <c r="J592" s="99" t="str">
        <f>VLOOKUP(I592,Presupuesto!$B$11:$C$565,2,0)</f>
        <v>DECIMOCUARTO MES</v>
      </c>
      <c r="K592" s="96" t="str">
        <f t="shared" si="19"/>
        <v>Posgrado</v>
      </c>
      <c r="L592" s="96" t="s">
        <v>394</v>
      </c>
    </row>
    <row r="593" spans="3:12" ht="15.75" thickBot="1" x14ac:dyDescent="0.3">
      <c r="C593" s="135" t="s">
        <v>493</v>
      </c>
      <c r="D593" s="197"/>
      <c r="E593" s="150">
        <v>12</v>
      </c>
      <c r="F593" s="276">
        <f>HLOOKUP($C593,$BZ$2:$CM$3,2,0)</f>
        <v>463.22</v>
      </c>
      <c r="G593" s="111">
        <f>D593*E593*F593</f>
        <v>0</v>
      </c>
      <c r="H593" s="164"/>
      <c r="I593" s="112" t="s">
        <v>495</v>
      </c>
      <c r="J593" s="112" t="str">
        <f>VLOOKUP(I593,Presupuesto!$B$11:$C$565,2,0)</f>
        <v>SUELDOS Y SALARIOS PERMANENTES</v>
      </c>
      <c r="K593" s="96" t="str">
        <f t="shared" si="19"/>
        <v>Posgrado</v>
      </c>
      <c r="L593" s="96" t="s">
        <v>394</v>
      </c>
    </row>
    <row r="594" spans="3:12" x14ac:dyDescent="0.25">
      <c r="C594" s="169" t="s">
        <v>58</v>
      </c>
      <c r="D594" s="161"/>
      <c r="E594" s="152">
        <v>0</v>
      </c>
      <c r="F594" s="98">
        <f>IF(E593=0,"",(G593/E593)/12*E593)</f>
        <v>0</v>
      </c>
      <c r="G594" s="95">
        <f>F594</f>
        <v>0</v>
      </c>
      <c r="H594" s="162"/>
      <c r="I594" s="114" t="s">
        <v>515</v>
      </c>
      <c r="J594" s="114" t="str">
        <f>VLOOKUP(I594,Presupuesto!$B$11:$C$565,2,0)</f>
        <v>AGUINALDO Y DECIMO CUARTO MES</v>
      </c>
      <c r="K594" s="96" t="str">
        <f t="shared" si="19"/>
        <v>Posgrado</v>
      </c>
      <c r="L594" s="96" t="s">
        <v>394</v>
      </c>
    </row>
    <row r="595" spans="3:12" ht="15.75" thickBot="1" x14ac:dyDescent="0.3">
      <c r="C595" s="170" t="s">
        <v>59</v>
      </c>
      <c r="D595" s="161"/>
      <c r="E595" s="152">
        <v>0</v>
      </c>
      <c r="F595" s="115">
        <f>IF(E593&lt;6,"",((E593-6)/12)*(G593/E593))</f>
        <v>0</v>
      </c>
      <c r="G595" s="95">
        <f>F595</f>
        <v>0</v>
      </c>
      <c r="H595" s="162"/>
      <c r="I595" s="99" t="s">
        <v>518</v>
      </c>
      <c r="J595" s="99" t="str">
        <f>VLOOKUP(I595,Presupuesto!$B$11:$C$565,2,0)</f>
        <v>DECIMOCUARTO MES</v>
      </c>
      <c r="K595" s="96" t="str">
        <f t="shared" si="19"/>
        <v>Posgrado</v>
      </c>
      <c r="L595" s="96" t="s">
        <v>394</v>
      </c>
    </row>
    <row r="596" spans="3:12" ht="15.75" thickBot="1" x14ac:dyDescent="0.3">
      <c r="C596" s="135" t="s">
        <v>494</v>
      </c>
      <c r="D596" s="197"/>
      <c r="E596" s="150">
        <v>12</v>
      </c>
      <c r="F596" s="276">
        <f>HLOOKUP($C596,$BZ$2:$CM$3,2,0)</f>
        <v>2007.3</v>
      </c>
      <c r="G596" s="111">
        <f>D596*E596*F596</f>
        <v>0</v>
      </c>
      <c r="H596" s="164"/>
      <c r="I596" s="112" t="s">
        <v>495</v>
      </c>
      <c r="J596" s="112" t="str">
        <f>VLOOKUP(I596,Presupuesto!$B$11:$C$565,2,0)</f>
        <v>SUELDOS Y SALARIOS PERMANENTES</v>
      </c>
      <c r="K596" s="96" t="str">
        <f t="shared" si="19"/>
        <v>Posgrado</v>
      </c>
      <c r="L596" s="96" t="s">
        <v>394</v>
      </c>
    </row>
    <row r="597" spans="3:12" x14ac:dyDescent="0.25">
      <c r="C597" s="169" t="s">
        <v>58</v>
      </c>
      <c r="D597" s="161"/>
      <c r="E597" s="152">
        <v>0</v>
      </c>
      <c r="F597" s="98">
        <f>IF(E596=0,"",(G596/E596)/12*E596)</f>
        <v>0</v>
      </c>
      <c r="G597" s="95">
        <f>F597</f>
        <v>0</v>
      </c>
      <c r="H597" s="162"/>
      <c r="I597" s="114" t="s">
        <v>515</v>
      </c>
      <c r="J597" s="114" t="str">
        <f>VLOOKUP(I597,Presupuesto!$B$11:$C$565,2,0)</f>
        <v>AGUINALDO Y DECIMO CUARTO MES</v>
      </c>
      <c r="K597" s="96" t="str">
        <f t="shared" si="19"/>
        <v>Posgrado</v>
      </c>
      <c r="L597" s="96" t="s">
        <v>394</v>
      </c>
    </row>
    <row r="598" spans="3:12" ht="15.75" thickBot="1" x14ac:dyDescent="0.3">
      <c r="C598" s="170" t="s">
        <v>59</v>
      </c>
      <c r="D598" s="161"/>
      <c r="E598" s="152">
        <v>0</v>
      </c>
      <c r="F598" s="115">
        <f>IF(E596&lt;6,"",((E596-6)/12)*(G596/E596))</f>
        <v>0</v>
      </c>
      <c r="G598" s="95">
        <f>F598</f>
        <v>0</v>
      </c>
      <c r="H598" s="162"/>
      <c r="I598" s="99" t="s">
        <v>518</v>
      </c>
      <c r="J598" s="99" t="str">
        <f>VLOOKUP(I598,Presupuesto!$B$11:$C$565,2,0)</f>
        <v>DECIMOCUARTO MES</v>
      </c>
      <c r="K598" s="96" t="str">
        <f t="shared" si="19"/>
        <v>Posgrado</v>
      </c>
      <c r="L598" s="96" t="s">
        <v>394</v>
      </c>
    </row>
    <row r="599" spans="3:12" ht="15.75" thickBot="1" x14ac:dyDescent="0.3">
      <c r="C599" s="138" t="s">
        <v>83</v>
      </c>
      <c r="D599" s="197"/>
      <c r="E599" s="150">
        <v>12</v>
      </c>
      <c r="F599" s="137">
        <v>30000</v>
      </c>
      <c r="G599" s="111">
        <f>D599*E599*F599</f>
        <v>0</v>
      </c>
      <c r="H599" s="164"/>
      <c r="I599" s="112" t="s">
        <v>563</v>
      </c>
      <c r="J599" s="112" t="str">
        <f>VLOOKUP(I599,Presupuesto!$B$11:$C$565,2,0)</f>
        <v>CONTRATOS ESPECIALES</v>
      </c>
      <c r="K599" s="96" t="str">
        <f t="shared" si="19"/>
        <v>Posgrado</v>
      </c>
      <c r="L599" s="96" t="s">
        <v>394</v>
      </c>
    </row>
    <row r="600" spans="3:12" x14ac:dyDescent="0.25">
      <c r="C600" s="169" t="s">
        <v>58</v>
      </c>
      <c r="D600" s="161"/>
      <c r="E600" s="152">
        <v>0</v>
      </c>
      <c r="F600" s="115">
        <f>IF(E599=0,"",(G599/E599)/12*E599)</f>
        <v>0</v>
      </c>
      <c r="G600" s="95">
        <f>F600</f>
        <v>0</v>
      </c>
      <c r="H600" s="162"/>
      <c r="I600" s="99" t="s">
        <v>563</v>
      </c>
      <c r="J600" s="99" t="str">
        <f>VLOOKUP(I600,Presupuesto!$B$11:$C$565,2,0)</f>
        <v>CONTRATOS ESPECIALES</v>
      </c>
      <c r="K600" s="96" t="str">
        <f t="shared" si="19"/>
        <v>Posgrado</v>
      </c>
      <c r="L600" s="96" t="s">
        <v>393</v>
      </c>
    </row>
    <row r="601" spans="3:12" ht="15.75" thickBot="1" x14ac:dyDescent="0.3">
      <c r="C601" s="170" t="s">
        <v>59</v>
      </c>
      <c r="D601" s="161"/>
      <c r="E601" s="152">
        <v>0</v>
      </c>
      <c r="F601" s="98">
        <f>IF(E599&lt;6,"",((E599-6)/12)*(G599/E599))</f>
        <v>0</v>
      </c>
      <c r="G601" s="95">
        <f>F601</f>
        <v>0</v>
      </c>
      <c r="H601" s="162"/>
      <c r="I601" s="99" t="s">
        <v>563</v>
      </c>
      <c r="J601" s="99" t="str">
        <f>VLOOKUP(I601,Presupuesto!$B$11:$C$565,2,0)</f>
        <v>CONTRATOS ESPECIALES</v>
      </c>
      <c r="K601" s="96" t="str">
        <f t="shared" si="19"/>
        <v>Posgrado</v>
      </c>
      <c r="L601" s="96" t="s">
        <v>398</v>
      </c>
    </row>
    <row r="602" spans="3:12" ht="15.75" thickBot="1" x14ac:dyDescent="0.3">
      <c r="C602" s="138" t="s">
        <v>60</v>
      </c>
      <c r="D602" s="197"/>
      <c r="E602" s="150">
        <v>12</v>
      </c>
      <c r="F602" s="116">
        <v>30000</v>
      </c>
      <c r="G602" s="111">
        <f>D602*E602*F602</f>
        <v>0</v>
      </c>
      <c r="H602" s="164"/>
      <c r="I602" s="112" t="s">
        <v>704</v>
      </c>
      <c r="J602" s="112" t="str">
        <f>VLOOKUP(I602,Presupuesto!$B$11:$C$565,2,0)</f>
        <v>OTROS SERVICIOS TECNICOS Y PROFESIONALES</v>
      </c>
      <c r="K602" s="96" t="str">
        <f t="shared" si="19"/>
        <v>Posgrado</v>
      </c>
      <c r="L602" s="96" t="s">
        <v>393</v>
      </c>
    </row>
    <row r="603" spans="3:12" x14ac:dyDescent="0.25">
      <c r="C603" s="169" t="s">
        <v>58</v>
      </c>
      <c r="D603" s="161"/>
      <c r="E603" s="152">
        <v>0</v>
      </c>
      <c r="F603" s="98">
        <v>0</v>
      </c>
      <c r="G603" s="95">
        <f>F603</f>
        <v>0</v>
      </c>
      <c r="H603" s="162"/>
      <c r="I603" s="99" t="s">
        <v>704</v>
      </c>
      <c r="J603" s="99" t="str">
        <f>VLOOKUP(I603,Presupuesto!$B$11:$C$565,2,0)</f>
        <v>OTROS SERVICIOS TECNICOS Y PROFESIONALES</v>
      </c>
      <c r="K603" s="96" t="str">
        <f t="shared" si="19"/>
        <v>Posgrado</v>
      </c>
      <c r="L603" s="96" t="s">
        <v>393</v>
      </c>
    </row>
    <row r="604" spans="3:12" ht="15.75" thickBot="1" x14ac:dyDescent="0.3">
      <c r="C604" s="170" t="s">
        <v>59</v>
      </c>
      <c r="D604" s="161"/>
      <c r="E604" s="152">
        <v>0</v>
      </c>
      <c r="F604" s="98">
        <v>0</v>
      </c>
      <c r="G604" s="95">
        <f>F604</f>
        <v>0</v>
      </c>
      <c r="H604" s="162"/>
      <c r="I604" s="99" t="s">
        <v>704</v>
      </c>
      <c r="J604" s="99" t="str">
        <f>VLOOKUP(I604,Presupuesto!$B$11:$C$565,2,0)</f>
        <v>OTROS SERVICIOS TECNICOS Y PROFESIONALES</v>
      </c>
      <c r="K604" s="96" t="str">
        <f t="shared" si="19"/>
        <v>Posgrado</v>
      </c>
      <c r="L604" s="96" t="s">
        <v>393</v>
      </c>
    </row>
    <row r="605" spans="3:12" ht="15.75" thickBot="1" x14ac:dyDescent="0.3">
      <c r="C605" s="138" t="s">
        <v>61</v>
      </c>
      <c r="D605" s="197"/>
      <c r="E605" s="150">
        <v>12</v>
      </c>
      <c r="F605" s="116">
        <v>30000</v>
      </c>
      <c r="G605" s="111">
        <f>D605*E605*F605</f>
        <v>0</v>
      </c>
      <c r="H605" s="164"/>
      <c r="I605" s="112" t="s">
        <v>495</v>
      </c>
      <c r="J605" s="112" t="str">
        <f>VLOOKUP(I605,Presupuesto!$B$11:$C$565,2,0)</f>
        <v>SUELDOS Y SALARIOS PERMANENTES</v>
      </c>
      <c r="K605" s="96" t="str">
        <f t="shared" si="19"/>
        <v>Posgrado</v>
      </c>
      <c r="L605" s="96" t="s">
        <v>393</v>
      </c>
    </row>
    <row r="606" spans="3:12" x14ac:dyDescent="0.25">
      <c r="C606" s="169" t="s">
        <v>58</v>
      </c>
      <c r="D606" s="167"/>
      <c r="E606" s="129">
        <v>0</v>
      </c>
      <c r="F606" s="117">
        <f>IF(E605=0,"",(G605/E605)/12*E605)</f>
        <v>0</v>
      </c>
      <c r="G606" s="118">
        <f>F606</f>
        <v>0</v>
      </c>
      <c r="H606" s="162"/>
      <c r="I606" s="99" t="s">
        <v>515</v>
      </c>
      <c r="J606" s="99" t="str">
        <f>VLOOKUP(I606,Presupuesto!$B$11:$C$565,2,0)</f>
        <v>AGUINALDO Y DECIMO CUARTO MES</v>
      </c>
      <c r="K606" s="96" t="str">
        <f t="shared" si="19"/>
        <v>Posgrado</v>
      </c>
      <c r="L606" s="96" t="s">
        <v>393</v>
      </c>
    </row>
    <row r="607" spans="3:12" ht="15.75" thickBot="1" x14ac:dyDescent="0.3">
      <c r="C607" s="171" t="s">
        <v>59</v>
      </c>
      <c r="D607" s="160"/>
      <c r="E607" s="130">
        <v>0</v>
      </c>
      <c r="F607" s="103">
        <f>IF(E605&lt;6,"",((E605-6)/12)*(G605/E605))</f>
        <v>0</v>
      </c>
      <c r="G607" s="103">
        <f>F607</f>
        <v>0</v>
      </c>
      <c r="H607" s="160"/>
      <c r="I607" s="104" t="s">
        <v>518</v>
      </c>
      <c r="J607" s="122" t="str">
        <f>VLOOKUP(I607,Presupuesto!$B$11:$C$565,2,0)</f>
        <v>DECIMOCUARTO MES</v>
      </c>
      <c r="K607" s="104" t="str">
        <f t="shared" si="19"/>
        <v>Posgrado</v>
      </c>
      <c r="L607" s="122" t="s">
        <v>393</v>
      </c>
    </row>
    <row r="609" spans="3:12" ht="15.75" thickBot="1" x14ac:dyDescent="0.3"/>
    <row r="610" spans="3:12" ht="15.75" thickBot="1" x14ac:dyDescent="0.3">
      <c r="C610" s="69" t="s">
        <v>43</v>
      </c>
      <c r="D610" s="30">
        <f>SUM(G617:G667)</f>
        <v>0</v>
      </c>
      <c r="E610" s="91"/>
      <c r="F610" s="91"/>
      <c r="G610" s="91"/>
      <c r="H610" s="75"/>
      <c r="I610" s="75"/>
      <c r="J610" s="75"/>
      <c r="K610" s="151"/>
    </row>
    <row r="611" spans="3:12" x14ac:dyDescent="0.25">
      <c r="D611" s="31"/>
      <c r="E611" s="91"/>
      <c r="F611" s="91"/>
      <c r="G611" s="91"/>
      <c r="H611" s="75"/>
      <c r="I611" s="75"/>
      <c r="J611" s="75"/>
      <c r="K611" s="151"/>
    </row>
    <row r="612" spans="3:12" x14ac:dyDescent="0.25">
      <c r="D612" s="31"/>
      <c r="E612" s="91"/>
      <c r="F612" s="91"/>
      <c r="G612" s="91"/>
      <c r="H612" s="75"/>
      <c r="I612" s="75"/>
      <c r="J612" s="75"/>
      <c r="K612" s="151"/>
    </row>
    <row r="613" spans="3:12" ht="15.75" x14ac:dyDescent="0.25">
      <c r="C613" s="200" t="s">
        <v>391</v>
      </c>
      <c r="D613" s="322"/>
      <c r="E613" s="91"/>
      <c r="F613" s="91"/>
      <c r="G613" s="91"/>
      <c r="H613" s="75"/>
      <c r="I613" s="75"/>
      <c r="J613" s="75"/>
      <c r="K613" s="151"/>
    </row>
    <row r="614" spans="3:12" ht="18.75" x14ac:dyDescent="0.25">
      <c r="C614" s="205"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TIC_vacía'!$F:$G,2,FALSE),IFERROR(VLOOKUP(D613,'16. Desa. del Sistema Educ.Sup.'!$F:$G,2,FALSE),IFERROR(VLOOKUP(D613,'8. Cultura de Inno. Insti...'!$F:$G,2,FALSE),VLOOKUP(D613,'7. Lo Esencial de la Reforma U.'!$F:$G,2,0)))))))))))))))))</f>
        <v>#N/A</v>
      </c>
      <c r="D614" s="31"/>
      <c r="E614" s="91"/>
      <c r="F614" s="91"/>
      <c r="G614" s="91"/>
      <c r="H614" s="75"/>
      <c r="I614" s="75"/>
      <c r="J614" s="75"/>
      <c r="K614" s="151"/>
    </row>
    <row r="615" spans="3:12" ht="15.75" thickBot="1" x14ac:dyDescent="0.3">
      <c r="C615" s="175"/>
      <c r="D615" s="31"/>
      <c r="E615" s="91"/>
      <c r="F615" s="91"/>
      <c r="G615" s="91"/>
      <c r="H615" s="75"/>
      <c r="I615" s="75"/>
      <c r="J615" s="75"/>
      <c r="K615" s="151"/>
    </row>
    <row r="616" spans="3:12" ht="30.75" thickBot="1" x14ac:dyDescent="0.3">
      <c r="C616" s="132" t="s">
        <v>44</v>
      </c>
      <c r="D616" s="136" t="s">
        <v>55</v>
      </c>
      <c r="E616" s="168" t="s">
        <v>56</v>
      </c>
      <c r="F616" s="136" t="s">
        <v>57</v>
      </c>
      <c r="G616" s="133" t="s">
        <v>27</v>
      </c>
      <c r="H616" s="131" t="s">
        <v>130</v>
      </c>
      <c r="I616" s="134" t="s">
        <v>46</v>
      </c>
      <c r="J616" s="134" t="s">
        <v>131</v>
      </c>
      <c r="K616" s="134" t="s">
        <v>409</v>
      </c>
      <c r="L616" s="134" t="s">
        <v>410</v>
      </c>
    </row>
    <row r="617" spans="3:12" ht="15.75" thickBot="1" x14ac:dyDescent="0.3">
      <c r="C617" s="135" t="s">
        <v>481</v>
      </c>
      <c r="D617" s="197"/>
      <c r="E617" s="150">
        <v>12</v>
      </c>
      <c r="F617" s="276">
        <f>HLOOKUP($C617,$BZ$2:$CM$3,2,0)</f>
        <v>43674.39</v>
      </c>
      <c r="G617" s="111">
        <f>D617*E617*F617</f>
        <v>0</v>
      </c>
      <c r="H617" s="164"/>
      <c r="I617" s="112" t="s">
        <v>495</v>
      </c>
      <c r="J617" s="112" t="str">
        <f>VLOOKUP(I617,Presupuesto!$B$11:$C$565,2,0)</f>
        <v>SUELDOS Y SALARIOS PERMANENTES</v>
      </c>
      <c r="K617" s="213" t="s">
        <v>1446</v>
      </c>
      <c r="L617" s="96" t="s">
        <v>393</v>
      </c>
    </row>
    <row r="618" spans="3:12" x14ac:dyDescent="0.25">
      <c r="C618" s="169" t="s">
        <v>58</v>
      </c>
      <c r="D618" s="161"/>
      <c r="E618" s="152">
        <v>0</v>
      </c>
      <c r="F618" s="98">
        <f>IF(E617=0,"",(G617/E617)/12*E617)</f>
        <v>0</v>
      </c>
      <c r="G618" s="95">
        <f>F618</f>
        <v>0</v>
      </c>
      <c r="H618" s="162"/>
      <c r="I618" s="114" t="s">
        <v>515</v>
      </c>
      <c r="J618" s="114" t="str">
        <f>VLOOKUP(I618,Presupuesto!$B$11:$C$565,2,0)</f>
        <v>AGUINALDO Y DECIMO CUARTO MES</v>
      </c>
      <c r="K618" s="96" t="str">
        <f t="shared" ref="K618:K649" si="20">$K$617</f>
        <v>Posgrado</v>
      </c>
      <c r="L618" s="96" t="s">
        <v>411</v>
      </c>
    </row>
    <row r="619" spans="3:12" ht="15.75" thickBot="1" x14ac:dyDescent="0.3">
      <c r="C619" s="170" t="s">
        <v>59</v>
      </c>
      <c r="D619" s="161"/>
      <c r="E619" s="152">
        <v>0</v>
      </c>
      <c r="F619" s="115">
        <f>IF(E617&lt;6,"",((E617-6)/12)*(G617/E617))</f>
        <v>0</v>
      </c>
      <c r="G619" s="95">
        <f>F619</f>
        <v>0</v>
      </c>
      <c r="H619" s="162"/>
      <c r="I619" s="99" t="s">
        <v>518</v>
      </c>
      <c r="J619" s="99" t="str">
        <f>VLOOKUP(I619,Presupuesto!$B$11:$C$565,2,0)</f>
        <v>DECIMOCUARTO MES</v>
      </c>
      <c r="K619" s="96" t="str">
        <f t="shared" si="20"/>
        <v>Posgrado</v>
      </c>
      <c r="L619" s="96" t="s">
        <v>394</v>
      </c>
    </row>
    <row r="620" spans="3:12" ht="15.75" thickBot="1" x14ac:dyDescent="0.3">
      <c r="C620" s="135" t="s">
        <v>482</v>
      </c>
      <c r="D620" s="197"/>
      <c r="E620" s="150">
        <v>12</v>
      </c>
      <c r="F620" s="276">
        <f>HLOOKUP($C620,$BZ$2:$CM$3,2,0)</f>
        <v>39703.99</v>
      </c>
      <c r="G620" s="111">
        <f>D620*E620*F620</f>
        <v>0</v>
      </c>
      <c r="H620" s="164"/>
      <c r="I620" s="112" t="s">
        <v>495</v>
      </c>
      <c r="J620" s="112" t="str">
        <f>VLOOKUP(I620,Presupuesto!$B$11:$C$565,2,0)</f>
        <v>SUELDOS Y SALARIOS PERMANENTES</v>
      </c>
      <c r="K620" s="96" t="str">
        <f t="shared" si="20"/>
        <v>Posgrado</v>
      </c>
      <c r="L620" s="96" t="s">
        <v>394</v>
      </c>
    </row>
    <row r="621" spans="3:12" x14ac:dyDescent="0.25">
      <c r="C621" s="169" t="s">
        <v>58</v>
      </c>
      <c r="D621" s="161"/>
      <c r="E621" s="152">
        <v>0</v>
      </c>
      <c r="F621" s="98">
        <f>IF(E620=0,"",(G620/E620)/12*E620)</f>
        <v>0</v>
      </c>
      <c r="G621" s="95">
        <f>F621</f>
        <v>0</v>
      </c>
      <c r="H621" s="162"/>
      <c r="I621" s="114" t="s">
        <v>515</v>
      </c>
      <c r="J621" s="114" t="str">
        <f>VLOOKUP(I621,Presupuesto!$B$11:$C$565,2,0)</f>
        <v>AGUINALDO Y DECIMO CUARTO MES</v>
      </c>
      <c r="K621" s="96" t="str">
        <f t="shared" si="20"/>
        <v>Posgrado</v>
      </c>
      <c r="L621" s="96" t="s">
        <v>394</v>
      </c>
    </row>
    <row r="622" spans="3:12" ht="15.75" thickBot="1" x14ac:dyDescent="0.3">
      <c r="C622" s="170" t="s">
        <v>59</v>
      </c>
      <c r="D622" s="161"/>
      <c r="E622" s="152">
        <v>0</v>
      </c>
      <c r="F622" s="115">
        <f>IF(E620&lt;6,"",((E620-6)/12)*(G620/E620))</f>
        <v>0</v>
      </c>
      <c r="G622" s="95">
        <f>F622</f>
        <v>0</v>
      </c>
      <c r="H622" s="162"/>
      <c r="I622" s="99" t="s">
        <v>518</v>
      </c>
      <c r="J622" s="99" t="str">
        <f>VLOOKUP(I622,Presupuesto!$B$11:$C$565,2,0)</f>
        <v>DECIMOCUARTO MES</v>
      </c>
      <c r="K622" s="96" t="str">
        <f t="shared" si="20"/>
        <v>Posgrado</v>
      </c>
      <c r="L622" s="96" t="s">
        <v>394</v>
      </c>
    </row>
    <row r="623" spans="3:12" ht="15.75" thickBot="1" x14ac:dyDescent="0.3">
      <c r="C623" s="135" t="s">
        <v>483</v>
      </c>
      <c r="D623" s="197"/>
      <c r="E623" s="150">
        <v>12</v>
      </c>
      <c r="F623" s="276">
        <f>HLOOKUP($C623,$BZ$2:$CM$3,2,0)</f>
        <v>35733.589999999997</v>
      </c>
      <c r="G623" s="111">
        <f>D623*E623*F623</f>
        <v>0</v>
      </c>
      <c r="H623" s="164"/>
      <c r="I623" s="112" t="s">
        <v>495</v>
      </c>
      <c r="J623" s="112" t="str">
        <f>VLOOKUP(I623,Presupuesto!$B$11:$C$565,2,0)</f>
        <v>SUELDOS Y SALARIOS PERMANENTES</v>
      </c>
      <c r="K623" s="96" t="str">
        <f t="shared" si="20"/>
        <v>Posgrado</v>
      </c>
      <c r="L623" s="96" t="s">
        <v>394</v>
      </c>
    </row>
    <row r="624" spans="3:12" x14ac:dyDescent="0.25">
      <c r="C624" s="169" t="s">
        <v>58</v>
      </c>
      <c r="D624" s="161"/>
      <c r="E624" s="152">
        <v>0</v>
      </c>
      <c r="F624" s="98">
        <f>IF(E623=0,"",(G623/E623)/12*E623)</f>
        <v>0</v>
      </c>
      <c r="G624" s="95">
        <f>F624</f>
        <v>0</v>
      </c>
      <c r="H624" s="162"/>
      <c r="I624" s="114" t="s">
        <v>515</v>
      </c>
      <c r="J624" s="114" t="str">
        <f>VLOOKUP(I624,Presupuesto!$B$11:$C$565,2,0)</f>
        <v>AGUINALDO Y DECIMO CUARTO MES</v>
      </c>
      <c r="K624" s="96" t="str">
        <f t="shared" si="20"/>
        <v>Posgrado</v>
      </c>
      <c r="L624" s="96" t="s">
        <v>394</v>
      </c>
    </row>
    <row r="625" spans="3:12" ht="15.75" thickBot="1" x14ac:dyDescent="0.3">
      <c r="C625" s="170" t="s">
        <v>59</v>
      </c>
      <c r="D625" s="161"/>
      <c r="E625" s="152">
        <v>0</v>
      </c>
      <c r="F625" s="115">
        <f>IF(E623&lt;6,"",((E623-6)/12)*(G623/E623))</f>
        <v>0</v>
      </c>
      <c r="G625" s="95">
        <f>F625</f>
        <v>0</v>
      </c>
      <c r="H625" s="162"/>
      <c r="I625" s="99" t="s">
        <v>518</v>
      </c>
      <c r="J625" s="99" t="str">
        <f>VLOOKUP(I625,Presupuesto!$B$11:$C$565,2,0)</f>
        <v>DECIMOCUARTO MES</v>
      </c>
      <c r="K625" s="96" t="str">
        <f t="shared" si="20"/>
        <v>Posgrado</v>
      </c>
      <c r="L625" s="96" t="s">
        <v>394</v>
      </c>
    </row>
    <row r="626" spans="3:12" ht="15.75" thickBot="1" x14ac:dyDescent="0.3">
      <c r="C626" s="135" t="s">
        <v>484</v>
      </c>
      <c r="D626" s="197"/>
      <c r="E626" s="150">
        <v>12</v>
      </c>
      <c r="F626" s="276">
        <f>HLOOKUP($C626,$BZ$2:$CM$3,2,0)</f>
        <v>31763.19</v>
      </c>
      <c r="G626" s="111">
        <f>D626*E626*F626</f>
        <v>0</v>
      </c>
      <c r="H626" s="164"/>
      <c r="I626" s="112" t="s">
        <v>495</v>
      </c>
      <c r="J626" s="112" t="str">
        <f>VLOOKUP(I626,Presupuesto!$B$11:$C$565,2,0)</f>
        <v>SUELDOS Y SALARIOS PERMANENTES</v>
      </c>
      <c r="K626" s="96" t="str">
        <f t="shared" si="20"/>
        <v>Posgrado</v>
      </c>
      <c r="L626" s="96" t="s">
        <v>394</v>
      </c>
    </row>
    <row r="627" spans="3:12" x14ac:dyDescent="0.25">
      <c r="C627" s="169" t="s">
        <v>58</v>
      </c>
      <c r="D627" s="161"/>
      <c r="E627" s="152">
        <v>0</v>
      </c>
      <c r="F627" s="98">
        <f>IF(E626=0,"",(G626/E626)/12*E626)</f>
        <v>0</v>
      </c>
      <c r="G627" s="95">
        <f>F627</f>
        <v>0</v>
      </c>
      <c r="H627" s="162"/>
      <c r="I627" s="114" t="s">
        <v>515</v>
      </c>
      <c r="J627" s="114" t="str">
        <f>VLOOKUP(I627,Presupuesto!$B$11:$C$565,2,0)</f>
        <v>AGUINALDO Y DECIMO CUARTO MES</v>
      </c>
      <c r="K627" s="96" t="str">
        <f t="shared" si="20"/>
        <v>Posgrado</v>
      </c>
      <c r="L627" s="96" t="s">
        <v>394</v>
      </c>
    </row>
    <row r="628" spans="3:12" ht="15.75" thickBot="1" x14ac:dyDescent="0.3">
      <c r="C628" s="170" t="s">
        <v>59</v>
      </c>
      <c r="D628" s="161"/>
      <c r="E628" s="152">
        <v>0</v>
      </c>
      <c r="F628" s="115">
        <f>IF(E626&lt;6,"",((E626-6)/12)*(G626/E626))</f>
        <v>0</v>
      </c>
      <c r="G628" s="95">
        <f>F628</f>
        <v>0</v>
      </c>
      <c r="H628" s="162"/>
      <c r="I628" s="99" t="s">
        <v>518</v>
      </c>
      <c r="J628" s="99" t="str">
        <f>VLOOKUP(I628,Presupuesto!$B$11:$C$565,2,0)</f>
        <v>DECIMOCUARTO MES</v>
      </c>
      <c r="K628" s="96" t="str">
        <f t="shared" si="20"/>
        <v>Posgrado</v>
      </c>
      <c r="L628" s="96" t="s">
        <v>394</v>
      </c>
    </row>
    <row r="629" spans="3:12" ht="15.75" thickBot="1" x14ac:dyDescent="0.3">
      <c r="C629" s="135" t="s">
        <v>485</v>
      </c>
      <c r="D629" s="197"/>
      <c r="E629" s="150">
        <v>12</v>
      </c>
      <c r="F629" s="276">
        <f>HLOOKUP($C629,$BZ$2:$CM$3,2,0)</f>
        <v>29777.99</v>
      </c>
      <c r="G629" s="111">
        <f>D629*E629*F629</f>
        <v>0</v>
      </c>
      <c r="H629" s="164"/>
      <c r="I629" s="112" t="s">
        <v>495</v>
      </c>
      <c r="J629" s="112" t="str">
        <f>VLOOKUP(I629,Presupuesto!$B$11:$C$565,2,0)</f>
        <v>SUELDOS Y SALARIOS PERMANENTES</v>
      </c>
      <c r="K629" s="96" t="str">
        <f t="shared" si="20"/>
        <v>Posgrado</v>
      </c>
      <c r="L629" s="96" t="s">
        <v>394</v>
      </c>
    </row>
    <row r="630" spans="3:12" x14ac:dyDescent="0.25">
      <c r="C630" s="169" t="s">
        <v>58</v>
      </c>
      <c r="D630" s="161"/>
      <c r="E630" s="152">
        <v>0</v>
      </c>
      <c r="F630" s="98">
        <f>IF(E629=0,"",(G629/E629)/12*E629)</f>
        <v>0</v>
      </c>
      <c r="G630" s="95">
        <f>F630</f>
        <v>0</v>
      </c>
      <c r="H630" s="162"/>
      <c r="I630" s="114" t="s">
        <v>515</v>
      </c>
      <c r="J630" s="114" t="str">
        <f>VLOOKUP(I630,Presupuesto!$B$11:$C$565,2,0)</f>
        <v>AGUINALDO Y DECIMO CUARTO MES</v>
      </c>
      <c r="K630" s="96" t="str">
        <f t="shared" si="20"/>
        <v>Posgrado</v>
      </c>
      <c r="L630" s="96" t="s">
        <v>394</v>
      </c>
    </row>
    <row r="631" spans="3:12" ht="15.75" thickBot="1" x14ac:dyDescent="0.3">
      <c r="C631" s="170" t="s">
        <v>59</v>
      </c>
      <c r="D631" s="161"/>
      <c r="E631" s="152">
        <v>0</v>
      </c>
      <c r="F631" s="115">
        <f>IF(E629&lt;6,"",((E629-6)/12)*(G629/E629))</f>
        <v>0</v>
      </c>
      <c r="G631" s="95">
        <f>F631</f>
        <v>0</v>
      </c>
      <c r="H631" s="162"/>
      <c r="I631" s="99" t="s">
        <v>518</v>
      </c>
      <c r="J631" s="99" t="str">
        <f>VLOOKUP(I631,Presupuesto!$B$11:$C$565,2,0)</f>
        <v>DECIMOCUARTO MES</v>
      </c>
      <c r="K631" s="96" t="str">
        <f t="shared" si="20"/>
        <v>Posgrado</v>
      </c>
      <c r="L631" s="96" t="s">
        <v>394</v>
      </c>
    </row>
    <row r="632" spans="3:12" ht="15.75" thickBot="1" x14ac:dyDescent="0.3">
      <c r="C632" s="135" t="s">
        <v>486</v>
      </c>
      <c r="D632" s="197"/>
      <c r="E632" s="150">
        <v>12</v>
      </c>
      <c r="F632" s="276">
        <f>HLOOKUP($C632,$BZ$2:$CM$3,2,0)</f>
        <v>27792.79</v>
      </c>
      <c r="G632" s="111">
        <f>D632*E632*F632</f>
        <v>0</v>
      </c>
      <c r="H632" s="164"/>
      <c r="I632" s="112" t="s">
        <v>495</v>
      </c>
      <c r="J632" s="112" t="str">
        <f>VLOOKUP(I632,Presupuesto!$B$11:$C$565,2,0)</f>
        <v>SUELDOS Y SALARIOS PERMANENTES</v>
      </c>
      <c r="K632" s="96" t="str">
        <f t="shared" si="20"/>
        <v>Posgrado</v>
      </c>
      <c r="L632" s="96" t="s">
        <v>394</v>
      </c>
    </row>
    <row r="633" spans="3:12" x14ac:dyDescent="0.25">
      <c r="C633" s="169" t="s">
        <v>58</v>
      </c>
      <c r="D633" s="161"/>
      <c r="E633" s="152">
        <v>0</v>
      </c>
      <c r="F633" s="98">
        <f>IF(E632=0,"",(G632/E632)/12*E632)</f>
        <v>0</v>
      </c>
      <c r="G633" s="95">
        <f>F633</f>
        <v>0</v>
      </c>
      <c r="H633" s="162"/>
      <c r="I633" s="114" t="s">
        <v>515</v>
      </c>
      <c r="J633" s="114" t="str">
        <f>VLOOKUP(I633,Presupuesto!$B$11:$C$565,2,0)</f>
        <v>AGUINALDO Y DECIMO CUARTO MES</v>
      </c>
      <c r="K633" s="96" t="str">
        <f t="shared" si="20"/>
        <v>Posgrado</v>
      </c>
      <c r="L633" s="96" t="s">
        <v>394</v>
      </c>
    </row>
    <row r="634" spans="3:12" ht="15.75" thickBot="1" x14ac:dyDescent="0.3">
      <c r="C634" s="170" t="s">
        <v>59</v>
      </c>
      <c r="D634" s="161"/>
      <c r="E634" s="152">
        <v>0</v>
      </c>
      <c r="F634" s="115">
        <f>IF(E632&lt;6,"",((E632-6)/12)*(G632/E632))</f>
        <v>0</v>
      </c>
      <c r="G634" s="95">
        <f>F634</f>
        <v>0</v>
      </c>
      <c r="H634" s="162"/>
      <c r="I634" s="99" t="s">
        <v>518</v>
      </c>
      <c r="J634" s="99" t="str">
        <f>VLOOKUP(I634,Presupuesto!$B$11:$C$565,2,0)</f>
        <v>DECIMOCUARTO MES</v>
      </c>
      <c r="K634" s="96" t="str">
        <f t="shared" si="20"/>
        <v>Posgrado</v>
      </c>
      <c r="L634" s="96" t="s">
        <v>394</v>
      </c>
    </row>
    <row r="635" spans="3:12" ht="15.75" thickBot="1" x14ac:dyDescent="0.3">
      <c r="C635" s="135" t="s">
        <v>487</v>
      </c>
      <c r="D635" s="197"/>
      <c r="E635" s="150">
        <v>12</v>
      </c>
      <c r="F635" s="276">
        <f>HLOOKUP($C635,$BZ$2:$CM$3,2,0)</f>
        <v>18859.39</v>
      </c>
      <c r="G635" s="111">
        <f>D635*E635*F635</f>
        <v>0</v>
      </c>
      <c r="H635" s="164"/>
      <c r="I635" s="112" t="s">
        <v>495</v>
      </c>
      <c r="J635" s="112" t="str">
        <f>VLOOKUP(I635,Presupuesto!$B$11:$C$565,2,0)</f>
        <v>SUELDOS Y SALARIOS PERMANENTES</v>
      </c>
      <c r="K635" s="96" t="str">
        <f t="shared" si="20"/>
        <v>Posgrado</v>
      </c>
      <c r="L635" s="96" t="s">
        <v>394</v>
      </c>
    </row>
    <row r="636" spans="3:12" x14ac:dyDescent="0.25">
      <c r="C636" s="169" t="s">
        <v>58</v>
      </c>
      <c r="D636" s="161"/>
      <c r="E636" s="152">
        <v>0</v>
      </c>
      <c r="F636" s="98">
        <f>IF(E635=0,"",(G635/E635)/12*E635)</f>
        <v>0</v>
      </c>
      <c r="G636" s="95">
        <f>F636</f>
        <v>0</v>
      </c>
      <c r="H636" s="162"/>
      <c r="I636" s="114" t="s">
        <v>515</v>
      </c>
      <c r="J636" s="114" t="str">
        <f>VLOOKUP(I636,Presupuesto!$B$11:$C$565,2,0)</f>
        <v>AGUINALDO Y DECIMO CUARTO MES</v>
      </c>
      <c r="K636" s="96" t="str">
        <f t="shared" si="20"/>
        <v>Posgrado</v>
      </c>
      <c r="L636" s="96" t="s">
        <v>394</v>
      </c>
    </row>
    <row r="637" spans="3:12" ht="15.75" thickBot="1" x14ac:dyDescent="0.3">
      <c r="C637" s="170" t="s">
        <v>59</v>
      </c>
      <c r="D637" s="161"/>
      <c r="E637" s="152">
        <v>0</v>
      </c>
      <c r="F637" s="115">
        <f>IF(E635&lt;6,"",((E635-6)/12)*(G635/E635))</f>
        <v>0</v>
      </c>
      <c r="G637" s="95">
        <f>F637</f>
        <v>0</v>
      </c>
      <c r="H637" s="162"/>
      <c r="I637" s="99" t="s">
        <v>518</v>
      </c>
      <c r="J637" s="99" t="str">
        <f>VLOOKUP(I637,Presupuesto!$B$11:$C$565,2,0)</f>
        <v>DECIMOCUARTO MES</v>
      </c>
      <c r="K637" s="96" t="str">
        <f t="shared" si="20"/>
        <v>Posgrado</v>
      </c>
      <c r="L637" s="96" t="s">
        <v>394</v>
      </c>
    </row>
    <row r="638" spans="3:12" ht="15.75" thickBot="1" x14ac:dyDescent="0.3">
      <c r="C638" s="135" t="s">
        <v>488</v>
      </c>
      <c r="D638" s="197"/>
      <c r="E638" s="150">
        <v>12</v>
      </c>
      <c r="F638" s="276">
        <f>HLOOKUP($C638,$BZ$2:$CM$3,2,0)</f>
        <v>17866.8</v>
      </c>
      <c r="G638" s="111">
        <f>D638*E638*F638</f>
        <v>0</v>
      </c>
      <c r="H638" s="164"/>
      <c r="I638" s="112" t="s">
        <v>495</v>
      </c>
      <c r="J638" s="112" t="str">
        <f>VLOOKUP(I638,Presupuesto!$B$11:$C$565,2,0)</f>
        <v>SUELDOS Y SALARIOS PERMANENTES</v>
      </c>
      <c r="K638" s="96" t="str">
        <f t="shared" si="20"/>
        <v>Posgrado</v>
      </c>
      <c r="L638" s="96" t="s">
        <v>394</v>
      </c>
    </row>
    <row r="639" spans="3:12" x14ac:dyDescent="0.25">
      <c r="C639" s="169" t="s">
        <v>58</v>
      </c>
      <c r="D639" s="161"/>
      <c r="E639" s="152">
        <v>0</v>
      </c>
      <c r="F639" s="98">
        <f>IF(E638=0,"",(G638/E638)/12*E638)</f>
        <v>0</v>
      </c>
      <c r="G639" s="95">
        <f>F639</f>
        <v>0</v>
      </c>
      <c r="H639" s="162"/>
      <c r="I639" s="114" t="s">
        <v>515</v>
      </c>
      <c r="J639" s="114" t="str">
        <f>VLOOKUP(I639,Presupuesto!$B$11:$C$565,2,0)</f>
        <v>AGUINALDO Y DECIMO CUARTO MES</v>
      </c>
      <c r="K639" s="96" t="str">
        <f t="shared" si="20"/>
        <v>Posgrado</v>
      </c>
      <c r="L639" s="96" t="s">
        <v>394</v>
      </c>
    </row>
    <row r="640" spans="3:12" ht="15.75" thickBot="1" x14ac:dyDescent="0.3">
      <c r="C640" s="170" t="s">
        <v>59</v>
      </c>
      <c r="D640" s="161"/>
      <c r="E640" s="152">
        <v>0</v>
      </c>
      <c r="F640" s="115">
        <f>IF(E638&lt;6,"",((E638-6)/12)*(G638/E638))</f>
        <v>0</v>
      </c>
      <c r="G640" s="95">
        <f>F640</f>
        <v>0</v>
      </c>
      <c r="H640" s="162"/>
      <c r="I640" s="99" t="s">
        <v>518</v>
      </c>
      <c r="J640" s="99" t="str">
        <f>VLOOKUP(I640,Presupuesto!$B$11:$C$565,2,0)</f>
        <v>DECIMOCUARTO MES</v>
      </c>
      <c r="K640" s="96" t="str">
        <f t="shared" si="20"/>
        <v>Posgrado</v>
      </c>
      <c r="L640" s="96" t="s">
        <v>394</v>
      </c>
    </row>
    <row r="641" spans="3:12" ht="15.75" thickBot="1" x14ac:dyDescent="0.3">
      <c r="C641" s="135" t="s">
        <v>489</v>
      </c>
      <c r="D641" s="197"/>
      <c r="E641" s="150">
        <v>12</v>
      </c>
      <c r="F641" s="276">
        <f>HLOOKUP($C641,$BZ$2:$CM$3,2,0)</f>
        <v>13896.4</v>
      </c>
      <c r="G641" s="111">
        <f>D641*E641*F641</f>
        <v>0</v>
      </c>
      <c r="H641" s="164"/>
      <c r="I641" s="112" t="s">
        <v>495</v>
      </c>
      <c r="J641" s="112" t="str">
        <f>VLOOKUP(I641,Presupuesto!$B$11:$C$565,2,0)</f>
        <v>SUELDOS Y SALARIOS PERMANENTES</v>
      </c>
      <c r="K641" s="96" t="str">
        <f t="shared" si="20"/>
        <v>Posgrado</v>
      </c>
      <c r="L641" s="96" t="s">
        <v>394</v>
      </c>
    </row>
    <row r="642" spans="3:12" x14ac:dyDescent="0.25">
      <c r="C642" s="169" t="s">
        <v>58</v>
      </c>
      <c r="D642" s="161"/>
      <c r="E642" s="152">
        <v>0</v>
      </c>
      <c r="F642" s="98">
        <f>IF(E641=0,"",(G641/E641)/12*E641)</f>
        <v>0</v>
      </c>
      <c r="G642" s="95">
        <f>F642</f>
        <v>0</v>
      </c>
      <c r="H642" s="162"/>
      <c r="I642" s="114" t="s">
        <v>515</v>
      </c>
      <c r="J642" s="114" t="str">
        <f>VLOOKUP(I642,Presupuesto!$B$11:$C$565,2,0)</f>
        <v>AGUINALDO Y DECIMO CUARTO MES</v>
      </c>
      <c r="K642" s="96" t="str">
        <f t="shared" si="20"/>
        <v>Posgrado</v>
      </c>
      <c r="L642" s="96" t="s">
        <v>394</v>
      </c>
    </row>
    <row r="643" spans="3:12" ht="15.75" thickBot="1" x14ac:dyDescent="0.3">
      <c r="C643" s="170" t="s">
        <v>59</v>
      </c>
      <c r="D643" s="161"/>
      <c r="E643" s="152">
        <v>0</v>
      </c>
      <c r="F643" s="115">
        <f>IF(E641&lt;6,"",((E641-6)/12)*(G641/E641))</f>
        <v>0</v>
      </c>
      <c r="G643" s="95">
        <f>F643</f>
        <v>0</v>
      </c>
      <c r="H643" s="162"/>
      <c r="I643" s="99" t="s">
        <v>518</v>
      </c>
      <c r="J643" s="99" t="str">
        <f>VLOOKUP(I643,Presupuesto!$B$11:$C$565,2,0)</f>
        <v>DECIMOCUARTO MES</v>
      </c>
      <c r="K643" s="96" t="str">
        <f t="shared" si="20"/>
        <v>Posgrado</v>
      </c>
      <c r="L643" s="96" t="s">
        <v>394</v>
      </c>
    </row>
    <row r="644" spans="3:12" ht="15.75" thickBot="1" x14ac:dyDescent="0.3">
      <c r="C644" s="135" t="s">
        <v>490</v>
      </c>
      <c r="D644" s="197"/>
      <c r="E644" s="150">
        <v>12</v>
      </c>
      <c r="F644" s="276">
        <f>HLOOKUP($C644,$BZ$2:$CM$3,2,0)</f>
        <v>15004.09</v>
      </c>
      <c r="G644" s="111">
        <f>D644*E644*F644</f>
        <v>0</v>
      </c>
      <c r="H644" s="164"/>
      <c r="I644" s="112" t="s">
        <v>495</v>
      </c>
      <c r="J644" s="112" t="str">
        <f>VLOOKUP(I644,Presupuesto!$B$11:$C$565,2,0)</f>
        <v>SUELDOS Y SALARIOS PERMANENTES</v>
      </c>
      <c r="K644" s="96" t="str">
        <f t="shared" si="20"/>
        <v>Posgrado</v>
      </c>
      <c r="L644" s="96" t="s">
        <v>394</v>
      </c>
    </row>
    <row r="645" spans="3:12" x14ac:dyDescent="0.25">
      <c r="C645" s="169" t="s">
        <v>58</v>
      </c>
      <c r="D645" s="161"/>
      <c r="E645" s="152">
        <v>0</v>
      </c>
      <c r="F645" s="98">
        <f>IF(E644=0,"",(G644/E644)/12*E644)</f>
        <v>0</v>
      </c>
      <c r="G645" s="95">
        <f>F645</f>
        <v>0</v>
      </c>
      <c r="H645" s="162"/>
      <c r="I645" s="114" t="s">
        <v>515</v>
      </c>
      <c r="J645" s="114" t="str">
        <f>VLOOKUP(I645,Presupuesto!$B$11:$C$565,2,0)</f>
        <v>AGUINALDO Y DECIMO CUARTO MES</v>
      </c>
      <c r="K645" s="96" t="str">
        <f t="shared" si="20"/>
        <v>Posgrado</v>
      </c>
      <c r="L645" s="96" t="s">
        <v>394</v>
      </c>
    </row>
    <row r="646" spans="3:12" ht="15.75" thickBot="1" x14ac:dyDescent="0.3">
      <c r="C646" s="170" t="s">
        <v>59</v>
      </c>
      <c r="D646" s="161"/>
      <c r="E646" s="152">
        <v>0</v>
      </c>
      <c r="F646" s="115">
        <f>IF(E644&lt;6,"",((E644-6)/12)*(G644/E644))</f>
        <v>0</v>
      </c>
      <c r="G646" s="95">
        <f>F646</f>
        <v>0</v>
      </c>
      <c r="H646" s="162"/>
      <c r="I646" s="99" t="s">
        <v>518</v>
      </c>
      <c r="J646" s="99" t="str">
        <f>VLOOKUP(I646,Presupuesto!$B$11:$C$565,2,0)</f>
        <v>DECIMOCUARTO MES</v>
      </c>
      <c r="K646" s="96" t="str">
        <f t="shared" si="20"/>
        <v>Posgrado</v>
      </c>
      <c r="L646" s="96" t="s">
        <v>394</v>
      </c>
    </row>
    <row r="647" spans="3:12" ht="15.75" thickBot="1" x14ac:dyDescent="0.3">
      <c r="C647" s="135" t="s">
        <v>491</v>
      </c>
      <c r="D647" s="197"/>
      <c r="E647" s="150">
        <v>12</v>
      </c>
      <c r="F647" s="276">
        <f>HLOOKUP($C647,$BZ$2:$CM$3,2,0)</f>
        <v>13238.9</v>
      </c>
      <c r="G647" s="111">
        <f>D647*E647*F647</f>
        <v>0</v>
      </c>
      <c r="H647" s="164"/>
      <c r="I647" s="112" t="s">
        <v>495</v>
      </c>
      <c r="J647" s="112" t="str">
        <f>VLOOKUP(I647,Presupuesto!$B$11:$C$565,2,0)</f>
        <v>SUELDOS Y SALARIOS PERMANENTES</v>
      </c>
      <c r="K647" s="96" t="str">
        <f t="shared" si="20"/>
        <v>Posgrado</v>
      </c>
      <c r="L647" s="96" t="s">
        <v>394</v>
      </c>
    </row>
    <row r="648" spans="3:12" x14ac:dyDescent="0.25">
      <c r="C648" s="169" t="s">
        <v>58</v>
      </c>
      <c r="D648" s="161"/>
      <c r="E648" s="152">
        <v>0</v>
      </c>
      <c r="F648" s="98">
        <f>IF(E647=0,"",(G647/E647)/12*E647)</f>
        <v>0</v>
      </c>
      <c r="G648" s="95">
        <f>F648</f>
        <v>0</v>
      </c>
      <c r="H648" s="162"/>
      <c r="I648" s="114" t="s">
        <v>515</v>
      </c>
      <c r="J648" s="114" t="str">
        <f>VLOOKUP(I648,Presupuesto!$B$11:$C$565,2,0)</f>
        <v>AGUINALDO Y DECIMO CUARTO MES</v>
      </c>
      <c r="K648" s="96" t="str">
        <f t="shared" si="20"/>
        <v>Posgrado</v>
      </c>
      <c r="L648" s="96" t="s">
        <v>394</v>
      </c>
    </row>
    <row r="649" spans="3:12" ht="15.75" thickBot="1" x14ac:dyDescent="0.3">
      <c r="C649" s="170" t="s">
        <v>59</v>
      </c>
      <c r="D649" s="161"/>
      <c r="E649" s="152">
        <v>0</v>
      </c>
      <c r="F649" s="115">
        <f>IF(E647&lt;6,"",((E647-6)/12)*(G647/E647))</f>
        <v>0</v>
      </c>
      <c r="G649" s="95">
        <f>F649</f>
        <v>0</v>
      </c>
      <c r="H649" s="162"/>
      <c r="I649" s="99" t="s">
        <v>518</v>
      </c>
      <c r="J649" s="99" t="str">
        <f>VLOOKUP(I649,Presupuesto!$B$11:$C$565,2,0)</f>
        <v>DECIMOCUARTO MES</v>
      </c>
      <c r="K649" s="96" t="str">
        <f t="shared" si="20"/>
        <v>Posgrado</v>
      </c>
      <c r="L649" s="96" t="s">
        <v>394</v>
      </c>
    </row>
    <row r="650" spans="3:12" ht="15.75" thickBot="1" x14ac:dyDescent="0.3">
      <c r="C650" s="135" t="s">
        <v>492</v>
      </c>
      <c r="D650" s="197"/>
      <c r="E650" s="150">
        <v>12</v>
      </c>
      <c r="F650" s="276">
        <f>HLOOKUP($C650,$BZ$2:$CM$3,2,0)</f>
        <v>12356.31</v>
      </c>
      <c r="G650" s="111">
        <f>D650*E650*F650</f>
        <v>0</v>
      </c>
      <c r="H650" s="164"/>
      <c r="I650" s="112" t="s">
        <v>495</v>
      </c>
      <c r="J650" s="112" t="str">
        <f>VLOOKUP(I650,Presupuesto!$B$11:$C$565,2,0)</f>
        <v>SUELDOS Y SALARIOS PERMANENTES</v>
      </c>
      <c r="K650" s="96" t="str">
        <f t="shared" ref="K650:K667" si="21">$K$617</f>
        <v>Posgrado</v>
      </c>
      <c r="L650" s="96" t="s">
        <v>394</v>
      </c>
    </row>
    <row r="651" spans="3:12" x14ac:dyDescent="0.25">
      <c r="C651" s="169" t="s">
        <v>58</v>
      </c>
      <c r="D651" s="161"/>
      <c r="E651" s="152">
        <v>0</v>
      </c>
      <c r="F651" s="98">
        <f>IF(E650=0,"",(G650/E650)/12*E650)</f>
        <v>0</v>
      </c>
      <c r="G651" s="95">
        <f>F651</f>
        <v>0</v>
      </c>
      <c r="H651" s="162"/>
      <c r="I651" s="114" t="s">
        <v>515</v>
      </c>
      <c r="J651" s="114" t="str">
        <f>VLOOKUP(I651,Presupuesto!$B$11:$C$565,2,0)</f>
        <v>AGUINALDO Y DECIMO CUARTO MES</v>
      </c>
      <c r="K651" s="96" t="str">
        <f t="shared" si="21"/>
        <v>Posgrado</v>
      </c>
      <c r="L651" s="96" t="s">
        <v>394</v>
      </c>
    </row>
    <row r="652" spans="3:12" ht="15.75" thickBot="1" x14ac:dyDescent="0.3">
      <c r="C652" s="170" t="s">
        <v>59</v>
      </c>
      <c r="D652" s="161"/>
      <c r="E652" s="152">
        <v>0</v>
      </c>
      <c r="F652" s="115">
        <f>IF(E650&lt;6,"",((E650-6)/12)*(G650/E650))</f>
        <v>0</v>
      </c>
      <c r="G652" s="95">
        <f>F652</f>
        <v>0</v>
      </c>
      <c r="H652" s="162"/>
      <c r="I652" s="99" t="s">
        <v>518</v>
      </c>
      <c r="J652" s="99" t="str">
        <f>VLOOKUP(I652,Presupuesto!$B$11:$C$565,2,0)</f>
        <v>DECIMOCUARTO MES</v>
      </c>
      <c r="K652" s="96" t="str">
        <f t="shared" si="21"/>
        <v>Posgrado</v>
      </c>
      <c r="L652" s="96" t="s">
        <v>394</v>
      </c>
    </row>
    <row r="653" spans="3:12" ht="15.75" thickBot="1" x14ac:dyDescent="0.3">
      <c r="C653" s="135" t="s">
        <v>493</v>
      </c>
      <c r="D653" s="197"/>
      <c r="E653" s="150">
        <v>12</v>
      </c>
      <c r="F653" s="276">
        <f>HLOOKUP($C653,$BZ$2:$CM$3,2,0)</f>
        <v>463.22</v>
      </c>
      <c r="G653" s="111">
        <f>D653*E653*F653</f>
        <v>0</v>
      </c>
      <c r="H653" s="164"/>
      <c r="I653" s="112" t="s">
        <v>495</v>
      </c>
      <c r="J653" s="112" t="str">
        <f>VLOOKUP(I653,Presupuesto!$B$11:$C$565,2,0)</f>
        <v>SUELDOS Y SALARIOS PERMANENTES</v>
      </c>
      <c r="K653" s="96" t="str">
        <f t="shared" si="21"/>
        <v>Posgrado</v>
      </c>
      <c r="L653" s="96" t="s">
        <v>394</v>
      </c>
    </row>
    <row r="654" spans="3:12" x14ac:dyDescent="0.25">
      <c r="C654" s="169" t="s">
        <v>58</v>
      </c>
      <c r="D654" s="161"/>
      <c r="E654" s="152">
        <v>0</v>
      </c>
      <c r="F654" s="98">
        <f>IF(E653=0,"",(G653/E653)/12*E653)</f>
        <v>0</v>
      </c>
      <c r="G654" s="95">
        <f>F654</f>
        <v>0</v>
      </c>
      <c r="H654" s="162"/>
      <c r="I654" s="114" t="s">
        <v>515</v>
      </c>
      <c r="J654" s="114" t="str">
        <f>VLOOKUP(I654,Presupuesto!$B$11:$C$565,2,0)</f>
        <v>AGUINALDO Y DECIMO CUARTO MES</v>
      </c>
      <c r="K654" s="96" t="str">
        <f t="shared" si="21"/>
        <v>Posgrado</v>
      </c>
      <c r="L654" s="96" t="s">
        <v>394</v>
      </c>
    </row>
    <row r="655" spans="3:12" ht="15.75" thickBot="1" x14ac:dyDescent="0.3">
      <c r="C655" s="170" t="s">
        <v>59</v>
      </c>
      <c r="D655" s="161"/>
      <c r="E655" s="152">
        <v>0</v>
      </c>
      <c r="F655" s="115">
        <f>IF(E653&lt;6,"",((E653-6)/12)*(G653/E653))</f>
        <v>0</v>
      </c>
      <c r="G655" s="95">
        <f>F655</f>
        <v>0</v>
      </c>
      <c r="H655" s="162"/>
      <c r="I655" s="99" t="s">
        <v>518</v>
      </c>
      <c r="J655" s="99" t="str">
        <f>VLOOKUP(I655,Presupuesto!$B$11:$C$565,2,0)</f>
        <v>DECIMOCUARTO MES</v>
      </c>
      <c r="K655" s="96" t="str">
        <f t="shared" si="21"/>
        <v>Posgrado</v>
      </c>
      <c r="L655" s="96" t="s">
        <v>394</v>
      </c>
    </row>
    <row r="656" spans="3:12" ht="15.75" thickBot="1" x14ac:dyDescent="0.3">
      <c r="C656" s="135" t="s">
        <v>494</v>
      </c>
      <c r="D656" s="197"/>
      <c r="E656" s="150">
        <v>12</v>
      </c>
      <c r="F656" s="276">
        <f>HLOOKUP($C656,$BZ$2:$CM$3,2,0)</f>
        <v>2007.3</v>
      </c>
      <c r="G656" s="111">
        <f>D656*E656*F656</f>
        <v>0</v>
      </c>
      <c r="H656" s="164"/>
      <c r="I656" s="112" t="s">
        <v>495</v>
      </c>
      <c r="J656" s="112" t="str">
        <f>VLOOKUP(I656,Presupuesto!$B$11:$C$565,2,0)</f>
        <v>SUELDOS Y SALARIOS PERMANENTES</v>
      </c>
      <c r="K656" s="96" t="str">
        <f t="shared" si="21"/>
        <v>Posgrado</v>
      </c>
      <c r="L656" s="96" t="s">
        <v>394</v>
      </c>
    </row>
    <row r="657" spans="3:12" x14ac:dyDescent="0.25">
      <c r="C657" s="169" t="s">
        <v>58</v>
      </c>
      <c r="D657" s="161"/>
      <c r="E657" s="152">
        <v>0</v>
      </c>
      <c r="F657" s="98">
        <f>IF(E656=0,"",(G656/E656)/12*E656)</f>
        <v>0</v>
      </c>
      <c r="G657" s="95">
        <f>F657</f>
        <v>0</v>
      </c>
      <c r="H657" s="162"/>
      <c r="I657" s="114" t="s">
        <v>515</v>
      </c>
      <c r="J657" s="114" t="str">
        <f>VLOOKUP(I657,Presupuesto!$B$11:$C$565,2,0)</f>
        <v>AGUINALDO Y DECIMO CUARTO MES</v>
      </c>
      <c r="K657" s="96" t="str">
        <f t="shared" si="21"/>
        <v>Posgrado</v>
      </c>
      <c r="L657" s="96" t="s">
        <v>394</v>
      </c>
    </row>
    <row r="658" spans="3:12" ht="15.75" thickBot="1" x14ac:dyDescent="0.3">
      <c r="C658" s="170" t="s">
        <v>59</v>
      </c>
      <c r="D658" s="161"/>
      <c r="E658" s="152">
        <v>0</v>
      </c>
      <c r="F658" s="115">
        <f>IF(E656&lt;6,"",((E656-6)/12)*(G656/E656))</f>
        <v>0</v>
      </c>
      <c r="G658" s="95">
        <f>F658</f>
        <v>0</v>
      </c>
      <c r="H658" s="162"/>
      <c r="I658" s="99" t="s">
        <v>518</v>
      </c>
      <c r="J658" s="99" t="str">
        <f>VLOOKUP(I658,Presupuesto!$B$11:$C$565,2,0)</f>
        <v>DECIMOCUARTO MES</v>
      </c>
      <c r="K658" s="96" t="str">
        <f t="shared" si="21"/>
        <v>Posgrado</v>
      </c>
      <c r="L658" s="96" t="s">
        <v>394</v>
      </c>
    </row>
    <row r="659" spans="3:12" ht="15.75" thickBot="1" x14ac:dyDescent="0.3">
      <c r="C659" s="138" t="s">
        <v>83</v>
      </c>
      <c r="D659" s="197"/>
      <c r="E659" s="150">
        <v>12</v>
      </c>
      <c r="F659" s="137">
        <v>30000</v>
      </c>
      <c r="G659" s="111">
        <f>D659*E659*F659</f>
        <v>0</v>
      </c>
      <c r="H659" s="164"/>
      <c r="I659" s="112" t="s">
        <v>563</v>
      </c>
      <c r="J659" s="112" t="str">
        <f>VLOOKUP(I659,Presupuesto!$B$11:$C$565,2,0)</f>
        <v>CONTRATOS ESPECIALES</v>
      </c>
      <c r="K659" s="96" t="str">
        <f t="shared" si="21"/>
        <v>Posgrado</v>
      </c>
      <c r="L659" s="96" t="s">
        <v>394</v>
      </c>
    </row>
    <row r="660" spans="3:12" x14ac:dyDescent="0.25">
      <c r="C660" s="169" t="s">
        <v>58</v>
      </c>
      <c r="D660" s="161"/>
      <c r="E660" s="152">
        <v>0</v>
      </c>
      <c r="F660" s="115">
        <f>IF(E659=0,"",(G659/E659)/12*E659)</f>
        <v>0</v>
      </c>
      <c r="G660" s="95">
        <f>F660</f>
        <v>0</v>
      </c>
      <c r="H660" s="162"/>
      <c r="I660" s="99" t="s">
        <v>563</v>
      </c>
      <c r="J660" s="99" t="str">
        <f>VLOOKUP(I660,Presupuesto!$B$11:$C$565,2,0)</f>
        <v>CONTRATOS ESPECIALES</v>
      </c>
      <c r="K660" s="96" t="str">
        <f t="shared" si="21"/>
        <v>Posgrado</v>
      </c>
      <c r="L660" s="96" t="s">
        <v>393</v>
      </c>
    </row>
    <row r="661" spans="3:12" ht="15.75" thickBot="1" x14ac:dyDescent="0.3">
      <c r="C661" s="170" t="s">
        <v>59</v>
      </c>
      <c r="D661" s="161"/>
      <c r="E661" s="152">
        <v>0</v>
      </c>
      <c r="F661" s="98">
        <f>IF(E659&lt;6,"",((E659-6)/12)*(G659/E659))</f>
        <v>0</v>
      </c>
      <c r="G661" s="95">
        <f>F661</f>
        <v>0</v>
      </c>
      <c r="H661" s="162"/>
      <c r="I661" s="99" t="s">
        <v>563</v>
      </c>
      <c r="J661" s="99" t="str">
        <f>VLOOKUP(I661,Presupuesto!$B$11:$C$565,2,0)</f>
        <v>CONTRATOS ESPECIALES</v>
      </c>
      <c r="K661" s="96" t="str">
        <f t="shared" si="21"/>
        <v>Posgrado</v>
      </c>
      <c r="L661" s="96" t="s">
        <v>398</v>
      </c>
    </row>
    <row r="662" spans="3:12" ht="15.75" thickBot="1" x14ac:dyDescent="0.3">
      <c r="C662" s="138" t="s">
        <v>60</v>
      </c>
      <c r="D662" s="197"/>
      <c r="E662" s="150">
        <v>12</v>
      </c>
      <c r="F662" s="116">
        <v>30000</v>
      </c>
      <c r="G662" s="111">
        <f>D662*E662*F662</f>
        <v>0</v>
      </c>
      <c r="H662" s="164"/>
      <c r="I662" s="112" t="s">
        <v>704</v>
      </c>
      <c r="J662" s="112" t="str">
        <f>VLOOKUP(I662,Presupuesto!$B$11:$C$565,2,0)</f>
        <v>OTROS SERVICIOS TECNICOS Y PROFESIONALES</v>
      </c>
      <c r="K662" s="96" t="str">
        <f t="shared" si="21"/>
        <v>Posgrado</v>
      </c>
      <c r="L662" s="96" t="s">
        <v>393</v>
      </c>
    </row>
    <row r="663" spans="3:12" x14ac:dyDescent="0.25">
      <c r="C663" s="169" t="s">
        <v>58</v>
      </c>
      <c r="D663" s="161"/>
      <c r="E663" s="152">
        <v>0</v>
      </c>
      <c r="F663" s="98">
        <v>0</v>
      </c>
      <c r="G663" s="95">
        <f>F663</f>
        <v>0</v>
      </c>
      <c r="H663" s="162"/>
      <c r="I663" s="99" t="s">
        <v>704</v>
      </c>
      <c r="J663" s="99" t="str">
        <f>VLOOKUP(I663,Presupuesto!$B$11:$C$565,2,0)</f>
        <v>OTROS SERVICIOS TECNICOS Y PROFESIONALES</v>
      </c>
      <c r="K663" s="96" t="str">
        <f t="shared" si="21"/>
        <v>Posgrado</v>
      </c>
      <c r="L663" s="96" t="s">
        <v>393</v>
      </c>
    </row>
    <row r="664" spans="3:12" ht="15.75" thickBot="1" x14ac:dyDescent="0.3">
      <c r="C664" s="170" t="s">
        <v>59</v>
      </c>
      <c r="D664" s="161"/>
      <c r="E664" s="152">
        <v>0</v>
      </c>
      <c r="F664" s="98">
        <v>0</v>
      </c>
      <c r="G664" s="95">
        <f>F664</f>
        <v>0</v>
      </c>
      <c r="H664" s="162"/>
      <c r="I664" s="99" t="s">
        <v>704</v>
      </c>
      <c r="J664" s="99" t="str">
        <f>VLOOKUP(I664,Presupuesto!$B$11:$C$565,2,0)</f>
        <v>OTROS SERVICIOS TECNICOS Y PROFESIONALES</v>
      </c>
      <c r="K664" s="96" t="str">
        <f t="shared" si="21"/>
        <v>Posgrado</v>
      </c>
      <c r="L664" s="96" t="s">
        <v>393</v>
      </c>
    </row>
    <row r="665" spans="3:12" ht="15.75" thickBot="1" x14ac:dyDescent="0.3">
      <c r="C665" s="138" t="s">
        <v>61</v>
      </c>
      <c r="D665" s="197"/>
      <c r="E665" s="150">
        <v>12</v>
      </c>
      <c r="F665" s="116">
        <v>30000</v>
      </c>
      <c r="G665" s="111">
        <f>D665*E665*F665</f>
        <v>0</v>
      </c>
      <c r="H665" s="164"/>
      <c r="I665" s="112" t="s">
        <v>495</v>
      </c>
      <c r="J665" s="112" t="str">
        <f>VLOOKUP(I665,Presupuesto!$B$11:$C$565,2,0)</f>
        <v>SUELDOS Y SALARIOS PERMANENTES</v>
      </c>
      <c r="K665" s="96" t="str">
        <f t="shared" si="21"/>
        <v>Posgrado</v>
      </c>
      <c r="L665" s="96" t="s">
        <v>393</v>
      </c>
    </row>
    <row r="666" spans="3:12" x14ac:dyDescent="0.25">
      <c r="C666" s="169" t="s">
        <v>58</v>
      </c>
      <c r="D666" s="167"/>
      <c r="E666" s="129">
        <v>0</v>
      </c>
      <c r="F666" s="117">
        <f>IF(E665=0,"",(G665/E665)/12*E665)</f>
        <v>0</v>
      </c>
      <c r="G666" s="118">
        <f>F666</f>
        <v>0</v>
      </c>
      <c r="H666" s="162"/>
      <c r="I666" s="99" t="s">
        <v>515</v>
      </c>
      <c r="J666" s="99" t="str">
        <f>VLOOKUP(I666,Presupuesto!$B$11:$C$565,2,0)</f>
        <v>AGUINALDO Y DECIMO CUARTO MES</v>
      </c>
      <c r="K666" s="96" t="str">
        <f t="shared" si="21"/>
        <v>Posgrado</v>
      </c>
      <c r="L666" s="96" t="s">
        <v>393</v>
      </c>
    </row>
    <row r="667" spans="3:12" ht="15.75" thickBot="1" x14ac:dyDescent="0.3">
      <c r="C667" s="171" t="s">
        <v>59</v>
      </c>
      <c r="D667" s="160"/>
      <c r="E667" s="130">
        <v>0</v>
      </c>
      <c r="F667" s="103">
        <f>IF(E665&lt;6,"",((E665-6)/12)*(G665/E665))</f>
        <v>0</v>
      </c>
      <c r="G667" s="103">
        <f>F667</f>
        <v>0</v>
      </c>
      <c r="H667" s="160"/>
      <c r="I667" s="104" t="s">
        <v>518</v>
      </c>
      <c r="J667" s="122" t="str">
        <f>VLOOKUP(I667,Presupuesto!$B$11:$C$565,2,0)</f>
        <v>DECIMOCUARTO MES</v>
      </c>
      <c r="K667" s="104" t="str">
        <f t="shared" si="21"/>
        <v>Posgrado</v>
      </c>
      <c r="L667" s="122" t="s">
        <v>393</v>
      </c>
    </row>
    <row r="669" spans="3:12" ht="15.75" thickBot="1" x14ac:dyDescent="0.3"/>
    <row r="670" spans="3:12" ht="15.75" thickBot="1" x14ac:dyDescent="0.3">
      <c r="C670" s="69" t="s">
        <v>43</v>
      </c>
      <c r="D670" s="30">
        <f>SUM(G677:G727)</f>
        <v>0</v>
      </c>
      <c r="E670" s="91"/>
      <c r="F670" s="91"/>
      <c r="G670" s="91"/>
      <c r="H670" s="75"/>
      <c r="I670" s="75"/>
      <c r="J670" s="75"/>
    </row>
    <row r="671" spans="3:12" x14ac:dyDescent="0.25">
      <c r="D671" s="31"/>
      <c r="E671" s="91"/>
      <c r="F671" s="91"/>
      <c r="G671" s="91"/>
      <c r="H671" s="75"/>
      <c r="I671" s="75"/>
      <c r="J671" s="75"/>
      <c r="K671" s="151"/>
    </row>
    <row r="672" spans="3:12" x14ac:dyDescent="0.25">
      <c r="D672" s="31"/>
      <c r="E672" s="91"/>
      <c r="F672" s="91"/>
      <c r="G672" s="91"/>
      <c r="H672" s="75"/>
      <c r="I672" s="75"/>
      <c r="J672" s="75"/>
      <c r="K672" s="151"/>
    </row>
    <row r="673" spans="3:12" ht="15.75" x14ac:dyDescent="0.25">
      <c r="C673" s="200" t="s">
        <v>391</v>
      </c>
      <c r="D673" s="322"/>
      <c r="E673" s="91"/>
      <c r="F673" s="91"/>
      <c r="G673" s="91"/>
      <c r="H673" s="75"/>
      <c r="I673" s="75"/>
      <c r="J673" s="75"/>
      <c r="K673" s="151"/>
    </row>
    <row r="674" spans="3:12" ht="18.75" x14ac:dyDescent="0.25">
      <c r="C674" s="205"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TIC_vacía'!$F:$G,2,FALSE),IFERROR(VLOOKUP(D673,'16. Desa. del Sistema Educ.Sup.'!$F:$G,2,FALSE),IFERROR(VLOOKUP(D673,'8. Cultura de Inno. Insti...'!$F:$G,2,FALSE),VLOOKUP(D673,'7. Lo Esencial de la Reforma U.'!$F:$G,2,0)))))))))))))))))</f>
        <v>#N/A</v>
      </c>
      <c r="D674" s="31"/>
      <c r="E674" s="91"/>
      <c r="F674" s="91"/>
      <c r="G674" s="91"/>
      <c r="H674" s="75"/>
      <c r="I674" s="75"/>
      <c r="J674" s="75"/>
      <c r="K674" s="151"/>
    </row>
    <row r="675" spans="3:12" ht="15.75" thickBot="1" x14ac:dyDescent="0.3">
      <c r="C675" s="175"/>
      <c r="D675" s="31"/>
      <c r="E675" s="91"/>
      <c r="F675" s="91"/>
      <c r="G675" s="91"/>
      <c r="H675" s="75"/>
      <c r="I675" s="75"/>
      <c r="J675" s="75"/>
      <c r="K675" s="151"/>
    </row>
    <row r="676" spans="3:12" ht="30.75" thickBot="1" x14ac:dyDescent="0.3">
      <c r="C676" s="132" t="s">
        <v>44</v>
      </c>
      <c r="D676" s="136" t="s">
        <v>55</v>
      </c>
      <c r="E676" s="168" t="s">
        <v>56</v>
      </c>
      <c r="F676" s="136" t="s">
        <v>57</v>
      </c>
      <c r="G676" s="133" t="s">
        <v>27</v>
      </c>
      <c r="H676" s="131" t="s">
        <v>130</v>
      </c>
      <c r="I676" s="134" t="s">
        <v>46</v>
      </c>
      <c r="J676" s="134" t="s">
        <v>131</v>
      </c>
      <c r="K676" s="134" t="s">
        <v>409</v>
      </c>
      <c r="L676" s="134" t="s">
        <v>410</v>
      </c>
    </row>
    <row r="677" spans="3:12" ht="15.75" thickBot="1" x14ac:dyDescent="0.3">
      <c r="C677" s="135" t="s">
        <v>481</v>
      </c>
      <c r="D677" s="197"/>
      <c r="E677" s="150">
        <v>12</v>
      </c>
      <c r="F677" s="276">
        <f>HLOOKUP($C677,$BZ$2:$CM$3,2,0)</f>
        <v>43674.39</v>
      </c>
      <c r="G677" s="111">
        <f>D677*E677*F677</f>
        <v>0</v>
      </c>
      <c r="H677" s="164"/>
      <c r="I677" s="112" t="s">
        <v>495</v>
      </c>
      <c r="J677" s="112" t="str">
        <f>VLOOKUP(I677,Presupuesto!$B$11:$C$565,2,0)</f>
        <v>SUELDOS Y SALARIOS PERMANENTES</v>
      </c>
      <c r="K677" s="213" t="s">
        <v>1446</v>
      </c>
      <c r="L677" s="96" t="s">
        <v>393</v>
      </c>
    </row>
    <row r="678" spans="3:12" x14ac:dyDescent="0.25">
      <c r="C678" s="169" t="s">
        <v>58</v>
      </c>
      <c r="D678" s="161"/>
      <c r="E678" s="152">
        <v>0</v>
      </c>
      <c r="F678" s="98">
        <f>IF(E677=0,"",(G677/E677)/12*E677)</f>
        <v>0</v>
      </c>
      <c r="G678" s="95">
        <f>F678</f>
        <v>0</v>
      </c>
      <c r="H678" s="162"/>
      <c r="I678" s="114" t="s">
        <v>515</v>
      </c>
      <c r="J678" s="114" t="str">
        <f>VLOOKUP(I678,Presupuesto!$B$11:$C$565,2,0)</f>
        <v>AGUINALDO Y DECIMO CUARTO MES</v>
      </c>
      <c r="K678" s="96" t="str">
        <f t="shared" ref="K678:K709" si="22">$K$677</f>
        <v>Posgrado</v>
      </c>
      <c r="L678" s="96" t="s">
        <v>411</v>
      </c>
    </row>
    <row r="679" spans="3:12" ht="15.75" thickBot="1" x14ac:dyDescent="0.3">
      <c r="C679" s="170" t="s">
        <v>59</v>
      </c>
      <c r="D679" s="161"/>
      <c r="E679" s="152">
        <v>0</v>
      </c>
      <c r="F679" s="115">
        <f>IF(E677&lt;6,"",((E677-6)/12)*(G677/E677))</f>
        <v>0</v>
      </c>
      <c r="G679" s="95">
        <f>F679</f>
        <v>0</v>
      </c>
      <c r="H679" s="162"/>
      <c r="I679" s="99" t="s">
        <v>518</v>
      </c>
      <c r="J679" s="99" t="str">
        <f>VLOOKUP(I679,Presupuesto!$B$11:$C$565,2,0)</f>
        <v>DECIMOCUARTO MES</v>
      </c>
      <c r="K679" s="96" t="str">
        <f t="shared" si="22"/>
        <v>Posgrado</v>
      </c>
      <c r="L679" s="96" t="s">
        <v>394</v>
      </c>
    </row>
    <row r="680" spans="3:12" ht="15.75" thickBot="1" x14ac:dyDescent="0.3">
      <c r="C680" s="135" t="s">
        <v>482</v>
      </c>
      <c r="D680" s="197"/>
      <c r="E680" s="150">
        <v>12</v>
      </c>
      <c r="F680" s="276">
        <f>HLOOKUP($C680,$BZ$2:$CM$3,2,0)</f>
        <v>39703.99</v>
      </c>
      <c r="G680" s="111">
        <f>D680*E680*F680</f>
        <v>0</v>
      </c>
      <c r="H680" s="164"/>
      <c r="I680" s="112" t="s">
        <v>495</v>
      </c>
      <c r="J680" s="112" t="str">
        <f>VLOOKUP(I680,Presupuesto!$B$11:$C$565,2,0)</f>
        <v>SUELDOS Y SALARIOS PERMANENTES</v>
      </c>
      <c r="K680" s="96" t="str">
        <f t="shared" si="22"/>
        <v>Posgrado</v>
      </c>
      <c r="L680" s="96" t="s">
        <v>394</v>
      </c>
    </row>
    <row r="681" spans="3:12" x14ac:dyDescent="0.25">
      <c r="C681" s="169" t="s">
        <v>58</v>
      </c>
      <c r="D681" s="161"/>
      <c r="E681" s="152">
        <v>0</v>
      </c>
      <c r="F681" s="98">
        <f>IF(E680=0,"",(G680/E680)/12*E680)</f>
        <v>0</v>
      </c>
      <c r="G681" s="95">
        <f>F681</f>
        <v>0</v>
      </c>
      <c r="H681" s="162"/>
      <c r="I681" s="114" t="s">
        <v>515</v>
      </c>
      <c r="J681" s="114" t="str">
        <f>VLOOKUP(I681,Presupuesto!$B$11:$C$565,2,0)</f>
        <v>AGUINALDO Y DECIMO CUARTO MES</v>
      </c>
      <c r="K681" s="96" t="str">
        <f t="shared" si="22"/>
        <v>Posgrado</v>
      </c>
      <c r="L681" s="96" t="s">
        <v>394</v>
      </c>
    </row>
    <row r="682" spans="3:12" ht="15.75" thickBot="1" x14ac:dyDescent="0.3">
      <c r="C682" s="170" t="s">
        <v>59</v>
      </c>
      <c r="D682" s="161"/>
      <c r="E682" s="152">
        <v>0</v>
      </c>
      <c r="F682" s="115">
        <f>IF(E680&lt;6,"",((E680-6)/12)*(G680/E680))</f>
        <v>0</v>
      </c>
      <c r="G682" s="95">
        <f>F682</f>
        <v>0</v>
      </c>
      <c r="H682" s="162"/>
      <c r="I682" s="99" t="s">
        <v>518</v>
      </c>
      <c r="J682" s="99" t="str">
        <f>VLOOKUP(I682,Presupuesto!$B$11:$C$565,2,0)</f>
        <v>DECIMOCUARTO MES</v>
      </c>
      <c r="K682" s="96" t="str">
        <f t="shared" si="22"/>
        <v>Posgrado</v>
      </c>
      <c r="L682" s="96" t="s">
        <v>394</v>
      </c>
    </row>
    <row r="683" spans="3:12" ht="15.75" thickBot="1" x14ac:dyDescent="0.3">
      <c r="C683" s="135" t="s">
        <v>483</v>
      </c>
      <c r="D683" s="197"/>
      <c r="E683" s="150">
        <v>12</v>
      </c>
      <c r="F683" s="276">
        <f>HLOOKUP($C683,$BZ$2:$CM$3,2,0)</f>
        <v>35733.589999999997</v>
      </c>
      <c r="G683" s="111">
        <f>D683*E683*F683</f>
        <v>0</v>
      </c>
      <c r="H683" s="164"/>
      <c r="I683" s="112" t="s">
        <v>495</v>
      </c>
      <c r="J683" s="112" t="str">
        <f>VLOOKUP(I683,Presupuesto!$B$11:$C$565,2,0)</f>
        <v>SUELDOS Y SALARIOS PERMANENTES</v>
      </c>
      <c r="K683" s="96" t="str">
        <f t="shared" si="22"/>
        <v>Posgrado</v>
      </c>
      <c r="L683" s="96" t="s">
        <v>394</v>
      </c>
    </row>
    <row r="684" spans="3:12" x14ac:dyDescent="0.25">
      <c r="C684" s="169" t="s">
        <v>58</v>
      </c>
      <c r="D684" s="161"/>
      <c r="E684" s="152">
        <v>0</v>
      </c>
      <c r="F684" s="98">
        <f>IF(E683=0,"",(G683/E683)/12*E683)</f>
        <v>0</v>
      </c>
      <c r="G684" s="95">
        <f>F684</f>
        <v>0</v>
      </c>
      <c r="H684" s="162"/>
      <c r="I684" s="114" t="s">
        <v>515</v>
      </c>
      <c r="J684" s="114" t="str">
        <f>VLOOKUP(I684,Presupuesto!$B$11:$C$565,2,0)</f>
        <v>AGUINALDO Y DECIMO CUARTO MES</v>
      </c>
      <c r="K684" s="96" t="str">
        <f t="shared" si="22"/>
        <v>Posgrado</v>
      </c>
      <c r="L684" s="96" t="s">
        <v>394</v>
      </c>
    </row>
    <row r="685" spans="3:12" ht="15.75" thickBot="1" x14ac:dyDescent="0.3">
      <c r="C685" s="170" t="s">
        <v>59</v>
      </c>
      <c r="D685" s="161"/>
      <c r="E685" s="152">
        <v>0</v>
      </c>
      <c r="F685" s="115">
        <f>IF(E683&lt;6,"",((E683-6)/12)*(G683/E683))</f>
        <v>0</v>
      </c>
      <c r="G685" s="95">
        <f>F685</f>
        <v>0</v>
      </c>
      <c r="H685" s="162"/>
      <c r="I685" s="99" t="s">
        <v>518</v>
      </c>
      <c r="J685" s="99" t="str">
        <f>VLOOKUP(I685,Presupuesto!$B$11:$C$565,2,0)</f>
        <v>DECIMOCUARTO MES</v>
      </c>
      <c r="K685" s="96" t="str">
        <f t="shared" si="22"/>
        <v>Posgrado</v>
      </c>
      <c r="L685" s="96" t="s">
        <v>394</v>
      </c>
    </row>
    <row r="686" spans="3:12" ht="15.75" thickBot="1" x14ac:dyDescent="0.3">
      <c r="C686" s="135" t="s">
        <v>484</v>
      </c>
      <c r="D686" s="197"/>
      <c r="E686" s="150">
        <v>12</v>
      </c>
      <c r="F686" s="276">
        <f>HLOOKUP($C686,$BZ$2:$CM$3,2,0)</f>
        <v>31763.19</v>
      </c>
      <c r="G686" s="111">
        <f>D686*E686*F686</f>
        <v>0</v>
      </c>
      <c r="H686" s="164"/>
      <c r="I686" s="112" t="s">
        <v>495</v>
      </c>
      <c r="J686" s="112" t="str">
        <f>VLOOKUP(I686,Presupuesto!$B$11:$C$565,2,0)</f>
        <v>SUELDOS Y SALARIOS PERMANENTES</v>
      </c>
      <c r="K686" s="96" t="str">
        <f t="shared" si="22"/>
        <v>Posgrado</v>
      </c>
      <c r="L686" s="96" t="s">
        <v>394</v>
      </c>
    </row>
    <row r="687" spans="3:12" x14ac:dyDescent="0.25">
      <c r="C687" s="169" t="s">
        <v>58</v>
      </c>
      <c r="D687" s="161"/>
      <c r="E687" s="152">
        <v>0</v>
      </c>
      <c r="F687" s="98">
        <f>IF(E686=0,"",(G686/E686)/12*E686)</f>
        <v>0</v>
      </c>
      <c r="G687" s="95">
        <f>F687</f>
        <v>0</v>
      </c>
      <c r="H687" s="162"/>
      <c r="I687" s="114" t="s">
        <v>515</v>
      </c>
      <c r="J687" s="114" t="str">
        <f>VLOOKUP(I687,Presupuesto!$B$11:$C$565,2,0)</f>
        <v>AGUINALDO Y DECIMO CUARTO MES</v>
      </c>
      <c r="K687" s="96" t="str">
        <f t="shared" si="22"/>
        <v>Posgrado</v>
      </c>
      <c r="L687" s="96" t="s">
        <v>394</v>
      </c>
    </row>
    <row r="688" spans="3:12" ht="15.75" thickBot="1" x14ac:dyDescent="0.3">
      <c r="C688" s="170" t="s">
        <v>59</v>
      </c>
      <c r="D688" s="161"/>
      <c r="E688" s="152">
        <v>0</v>
      </c>
      <c r="F688" s="115">
        <f>IF(E686&lt;6,"",((E686-6)/12)*(G686/E686))</f>
        <v>0</v>
      </c>
      <c r="G688" s="95">
        <f>F688</f>
        <v>0</v>
      </c>
      <c r="H688" s="162"/>
      <c r="I688" s="99" t="s">
        <v>518</v>
      </c>
      <c r="J688" s="99" t="str">
        <f>VLOOKUP(I688,Presupuesto!$B$11:$C$565,2,0)</f>
        <v>DECIMOCUARTO MES</v>
      </c>
      <c r="K688" s="96" t="str">
        <f t="shared" si="22"/>
        <v>Posgrado</v>
      </c>
      <c r="L688" s="96" t="s">
        <v>394</v>
      </c>
    </row>
    <row r="689" spans="3:12" ht="15.75" thickBot="1" x14ac:dyDescent="0.3">
      <c r="C689" s="135" t="s">
        <v>485</v>
      </c>
      <c r="D689" s="197"/>
      <c r="E689" s="150">
        <v>12</v>
      </c>
      <c r="F689" s="276">
        <f>HLOOKUP($C689,$BZ$2:$CM$3,2,0)</f>
        <v>29777.99</v>
      </c>
      <c r="G689" s="111">
        <f>D689*E689*F689</f>
        <v>0</v>
      </c>
      <c r="H689" s="164"/>
      <c r="I689" s="112" t="s">
        <v>495</v>
      </c>
      <c r="J689" s="112" t="str">
        <f>VLOOKUP(I689,Presupuesto!$B$11:$C$565,2,0)</f>
        <v>SUELDOS Y SALARIOS PERMANENTES</v>
      </c>
      <c r="K689" s="96" t="str">
        <f t="shared" si="22"/>
        <v>Posgrado</v>
      </c>
      <c r="L689" s="96" t="s">
        <v>394</v>
      </c>
    </row>
    <row r="690" spans="3:12" x14ac:dyDescent="0.25">
      <c r="C690" s="169" t="s">
        <v>58</v>
      </c>
      <c r="D690" s="161"/>
      <c r="E690" s="152">
        <v>0</v>
      </c>
      <c r="F690" s="98">
        <f>IF(E689=0,"",(G689/E689)/12*E689)</f>
        <v>0</v>
      </c>
      <c r="G690" s="95">
        <f>F690</f>
        <v>0</v>
      </c>
      <c r="H690" s="162"/>
      <c r="I690" s="114" t="s">
        <v>515</v>
      </c>
      <c r="J690" s="114" t="str">
        <f>VLOOKUP(I690,Presupuesto!$B$11:$C$565,2,0)</f>
        <v>AGUINALDO Y DECIMO CUARTO MES</v>
      </c>
      <c r="K690" s="96" t="str">
        <f t="shared" si="22"/>
        <v>Posgrado</v>
      </c>
      <c r="L690" s="96" t="s">
        <v>394</v>
      </c>
    </row>
    <row r="691" spans="3:12" ht="15.75" thickBot="1" x14ac:dyDescent="0.3">
      <c r="C691" s="170" t="s">
        <v>59</v>
      </c>
      <c r="D691" s="161"/>
      <c r="E691" s="152">
        <v>0</v>
      </c>
      <c r="F691" s="115">
        <f>IF(E689&lt;6,"",((E689-6)/12)*(G689/E689))</f>
        <v>0</v>
      </c>
      <c r="G691" s="95">
        <f>F691</f>
        <v>0</v>
      </c>
      <c r="H691" s="162"/>
      <c r="I691" s="99" t="s">
        <v>518</v>
      </c>
      <c r="J691" s="99" t="str">
        <f>VLOOKUP(I691,Presupuesto!$B$11:$C$565,2,0)</f>
        <v>DECIMOCUARTO MES</v>
      </c>
      <c r="K691" s="96" t="str">
        <f t="shared" si="22"/>
        <v>Posgrado</v>
      </c>
      <c r="L691" s="96" t="s">
        <v>394</v>
      </c>
    </row>
    <row r="692" spans="3:12" ht="15.75" thickBot="1" x14ac:dyDescent="0.3">
      <c r="C692" s="135" t="s">
        <v>486</v>
      </c>
      <c r="D692" s="197"/>
      <c r="E692" s="150">
        <v>12</v>
      </c>
      <c r="F692" s="276">
        <f>HLOOKUP($C692,$BZ$2:$CM$3,2,0)</f>
        <v>27792.79</v>
      </c>
      <c r="G692" s="111">
        <f>D692*E692*F692</f>
        <v>0</v>
      </c>
      <c r="H692" s="164"/>
      <c r="I692" s="112" t="s">
        <v>495</v>
      </c>
      <c r="J692" s="112" t="str">
        <f>VLOOKUP(I692,Presupuesto!$B$11:$C$565,2,0)</f>
        <v>SUELDOS Y SALARIOS PERMANENTES</v>
      </c>
      <c r="K692" s="96" t="str">
        <f t="shared" si="22"/>
        <v>Posgrado</v>
      </c>
      <c r="L692" s="96" t="s">
        <v>394</v>
      </c>
    </row>
    <row r="693" spans="3:12" x14ac:dyDescent="0.25">
      <c r="C693" s="169" t="s">
        <v>58</v>
      </c>
      <c r="D693" s="161"/>
      <c r="E693" s="152">
        <v>0</v>
      </c>
      <c r="F693" s="98">
        <f>IF(E692=0,"",(G692/E692)/12*E692)</f>
        <v>0</v>
      </c>
      <c r="G693" s="95">
        <f>F693</f>
        <v>0</v>
      </c>
      <c r="H693" s="162"/>
      <c r="I693" s="114" t="s">
        <v>515</v>
      </c>
      <c r="J693" s="114" t="str">
        <f>VLOOKUP(I693,Presupuesto!$B$11:$C$565,2,0)</f>
        <v>AGUINALDO Y DECIMO CUARTO MES</v>
      </c>
      <c r="K693" s="96" t="str">
        <f t="shared" si="22"/>
        <v>Posgrado</v>
      </c>
      <c r="L693" s="96" t="s">
        <v>394</v>
      </c>
    </row>
    <row r="694" spans="3:12" ht="15.75" thickBot="1" x14ac:dyDescent="0.3">
      <c r="C694" s="170" t="s">
        <v>59</v>
      </c>
      <c r="D694" s="161"/>
      <c r="E694" s="152">
        <v>0</v>
      </c>
      <c r="F694" s="115">
        <f>IF(E692&lt;6,"",((E692-6)/12)*(G692/E692))</f>
        <v>0</v>
      </c>
      <c r="G694" s="95">
        <f>F694</f>
        <v>0</v>
      </c>
      <c r="H694" s="162"/>
      <c r="I694" s="99" t="s">
        <v>518</v>
      </c>
      <c r="J694" s="99" t="str">
        <f>VLOOKUP(I694,Presupuesto!$B$11:$C$565,2,0)</f>
        <v>DECIMOCUARTO MES</v>
      </c>
      <c r="K694" s="96" t="str">
        <f t="shared" si="22"/>
        <v>Posgrado</v>
      </c>
      <c r="L694" s="96" t="s">
        <v>394</v>
      </c>
    </row>
    <row r="695" spans="3:12" ht="15.75" thickBot="1" x14ac:dyDescent="0.3">
      <c r="C695" s="135" t="s">
        <v>487</v>
      </c>
      <c r="D695" s="197"/>
      <c r="E695" s="150">
        <v>12</v>
      </c>
      <c r="F695" s="276">
        <f>HLOOKUP($C695,$BZ$2:$CM$3,2,0)</f>
        <v>18859.39</v>
      </c>
      <c r="G695" s="111">
        <f>D695*E695*F695</f>
        <v>0</v>
      </c>
      <c r="H695" s="164"/>
      <c r="I695" s="112" t="s">
        <v>495</v>
      </c>
      <c r="J695" s="112" t="str">
        <f>VLOOKUP(I695,Presupuesto!$B$11:$C$565,2,0)</f>
        <v>SUELDOS Y SALARIOS PERMANENTES</v>
      </c>
      <c r="K695" s="96" t="str">
        <f t="shared" si="22"/>
        <v>Posgrado</v>
      </c>
      <c r="L695" s="96" t="s">
        <v>394</v>
      </c>
    </row>
    <row r="696" spans="3:12" x14ac:dyDescent="0.25">
      <c r="C696" s="169" t="s">
        <v>58</v>
      </c>
      <c r="D696" s="161"/>
      <c r="E696" s="152">
        <v>0</v>
      </c>
      <c r="F696" s="98">
        <f>IF(E695=0,"",(G695/E695)/12*E695)</f>
        <v>0</v>
      </c>
      <c r="G696" s="95">
        <f>F696</f>
        <v>0</v>
      </c>
      <c r="H696" s="162"/>
      <c r="I696" s="114" t="s">
        <v>515</v>
      </c>
      <c r="J696" s="114" t="str">
        <f>VLOOKUP(I696,Presupuesto!$B$11:$C$565,2,0)</f>
        <v>AGUINALDO Y DECIMO CUARTO MES</v>
      </c>
      <c r="K696" s="96" t="str">
        <f t="shared" si="22"/>
        <v>Posgrado</v>
      </c>
      <c r="L696" s="96" t="s">
        <v>394</v>
      </c>
    </row>
    <row r="697" spans="3:12" ht="15.75" thickBot="1" x14ac:dyDescent="0.3">
      <c r="C697" s="170" t="s">
        <v>59</v>
      </c>
      <c r="D697" s="161"/>
      <c r="E697" s="152">
        <v>0</v>
      </c>
      <c r="F697" s="115">
        <f>IF(E695&lt;6,"",((E695-6)/12)*(G695/E695))</f>
        <v>0</v>
      </c>
      <c r="G697" s="95">
        <f>F697</f>
        <v>0</v>
      </c>
      <c r="H697" s="162"/>
      <c r="I697" s="99" t="s">
        <v>518</v>
      </c>
      <c r="J697" s="99" t="str">
        <f>VLOOKUP(I697,Presupuesto!$B$11:$C$565,2,0)</f>
        <v>DECIMOCUARTO MES</v>
      </c>
      <c r="K697" s="96" t="str">
        <f t="shared" si="22"/>
        <v>Posgrado</v>
      </c>
      <c r="L697" s="96" t="s">
        <v>394</v>
      </c>
    </row>
    <row r="698" spans="3:12" ht="15.75" thickBot="1" x14ac:dyDescent="0.3">
      <c r="C698" s="135" t="s">
        <v>488</v>
      </c>
      <c r="D698" s="197"/>
      <c r="E698" s="150">
        <v>12</v>
      </c>
      <c r="F698" s="276">
        <f>HLOOKUP($C698,$BZ$2:$CM$3,2,0)</f>
        <v>17866.8</v>
      </c>
      <c r="G698" s="111">
        <f>D698*E698*F698</f>
        <v>0</v>
      </c>
      <c r="H698" s="164"/>
      <c r="I698" s="112" t="s">
        <v>495</v>
      </c>
      <c r="J698" s="112" t="str">
        <f>VLOOKUP(I698,Presupuesto!$B$11:$C$565,2,0)</f>
        <v>SUELDOS Y SALARIOS PERMANENTES</v>
      </c>
      <c r="K698" s="96" t="str">
        <f t="shared" si="22"/>
        <v>Posgrado</v>
      </c>
      <c r="L698" s="96" t="s">
        <v>394</v>
      </c>
    </row>
    <row r="699" spans="3:12" x14ac:dyDescent="0.25">
      <c r="C699" s="169" t="s">
        <v>58</v>
      </c>
      <c r="D699" s="161"/>
      <c r="E699" s="152">
        <v>0</v>
      </c>
      <c r="F699" s="98">
        <f>IF(E698=0,"",(G698/E698)/12*E698)</f>
        <v>0</v>
      </c>
      <c r="G699" s="95">
        <f>F699</f>
        <v>0</v>
      </c>
      <c r="H699" s="162"/>
      <c r="I699" s="114" t="s">
        <v>515</v>
      </c>
      <c r="J699" s="114" t="str">
        <f>VLOOKUP(I699,Presupuesto!$B$11:$C$565,2,0)</f>
        <v>AGUINALDO Y DECIMO CUARTO MES</v>
      </c>
      <c r="K699" s="96" t="str">
        <f t="shared" si="22"/>
        <v>Posgrado</v>
      </c>
      <c r="L699" s="96" t="s">
        <v>394</v>
      </c>
    </row>
    <row r="700" spans="3:12" ht="15.75" thickBot="1" x14ac:dyDescent="0.3">
      <c r="C700" s="170" t="s">
        <v>59</v>
      </c>
      <c r="D700" s="161"/>
      <c r="E700" s="152">
        <v>0</v>
      </c>
      <c r="F700" s="115">
        <f>IF(E698&lt;6,"",((E698-6)/12)*(G698/E698))</f>
        <v>0</v>
      </c>
      <c r="G700" s="95">
        <f>F700</f>
        <v>0</v>
      </c>
      <c r="H700" s="162"/>
      <c r="I700" s="99" t="s">
        <v>518</v>
      </c>
      <c r="J700" s="99" t="str">
        <f>VLOOKUP(I700,Presupuesto!$B$11:$C$565,2,0)</f>
        <v>DECIMOCUARTO MES</v>
      </c>
      <c r="K700" s="96" t="str">
        <f t="shared" si="22"/>
        <v>Posgrado</v>
      </c>
      <c r="L700" s="96" t="s">
        <v>394</v>
      </c>
    </row>
    <row r="701" spans="3:12" ht="15.75" thickBot="1" x14ac:dyDescent="0.3">
      <c r="C701" s="135" t="s">
        <v>489</v>
      </c>
      <c r="D701" s="197"/>
      <c r="E701" s="150">
        <v>12</v>
      </c>
      <c r="F701" s="276">
        <f>HLOOKUP($C701,$BZ$2:$CM$3,2,0)</f>
        <v>13896.4</v>
      </c>
      <c r="G701" s="111">
        <f>D701*E701*F701</f>
        <v>0</v>
      </c>
      <c r="H701" s="164"/>
      <c r="I701" s="112" t="s">
        <v>495</v>
      </c>
      <c r="J701" s="112" t="str">
        <f>VLOOKUP(I701,Presupuesto!$B$11:$C$565,2,0)</f>
        <v>SUELDOS Y SALARIOS PERMANENTES</v>
      </c>
      <c r="K701" s="96" t="str">
        <f t="shared" si="22"/>
        <v>Posgrado</v>
      </c>
      <c r="L701" s="96" t="s">
        <v>394</v>
      </c>
    </row>
    <row r="702" spans="3:12" x14ac:dyDescent="0.25">
      <c r="C702" s="169" t="s">
        <v>58</v>
      </c>
      <c r="D702" s="161"/>
      <c r="E702" s="152">
        <v>0</v>
      </c>
      <c r="F702" s="98">
        <f>IF(E701=0,"",(G701/E701)/12*E701)</f>
        <v>0</v>
      </c>
      <c r="G702" s="95">
        <f>F702</f>
        <v>0</v>
      </c>
      <c r="H702" s="162"/>
      <c r="I702" s="114" t="s">
        <v>515</v>
      </c>
      <c r="J702" s="114" t="str">
        <f>VLOOKUP(I702,Presupuesto!$B$11:$C$565,2,0)</f>
        <v>AGUINALDO Y DECIMO CUARTO MES</v>
      </c>
      <c r="K702" s="96" t="str">
        <f t="shared" si="22"/>
        <v>Posgrado</v>
      </c>
      <c r="L702" s="96" t="s">
        <v>394</v>
      </c>
    </row>
    <row r="703" spans="3:12" ht="15.75" thickBot="1" x14ac:dyDescent="0.3">
      <c r="C703" s="170" t="s">
        <v>59</v>
      </c>
      <c r="D703" s="161"/>
      <c r="E703" s="152">
        <v>0</v>
      </c>
      <c r="F703" s="115">
        <f>IF(E701&lt;6,"",((E701-6)/12)*(G701/E701))</f>
        <v>0</v>
      </c>
      <c r="G703" s="95">
        <f>F703</f>
        <v>0</v>
      </c>
      <c r="H703" s="162"/>
      <c r="I703" s="99" t="s">
        <v>518</v>
      </c>
      <c r="J703" s="99" t="str">
        <f>VLOOKUP(I703,Presupuesto!$B$11:$C$565,2,0)</f>
        <v>DECIMOCUARTO MES</v>
      </c>
      <c r="K703" s="96" t="str">
        <f t="shared" si="22"/>
        <v>Posgrado</v>
      </c>
      <c r="L703" s="96" t="s">
        <v>394</v>
      </c>
    </row>
    <row r="704" spans="3:12" ht="15.75" thickBot="1" x14ac:dyDescent="0.3">
      <c r="C704" s="135" t="s">
        <v>490</v>
      </c>
      <c r="D704" s="197"/>
      <c r="E704" s="150">
        <v>12</v>
      </c>
      <c r="F704" s="276">
        <f>HLOOKUP($C704,$BZ$2:$CM$3,2,0)</f>
        <v>15004.09</v>
      </c>
      <c r="G704" s="111">
        <f>D704*E704*F704</f>
        <v>0</v>
      </c>
      <c r="H704" s="164"/>
      <c r="I704" s="112" t="s">
        <v>495</v>
      </c>
      <c r="J704" s="112" t="str">
        <f>VLOOKUP(I704,Presupuesto!$B$11:$C$565,2,0)</f>
        <v>SUELDOS Y SALARIOS PERMANENTES</v>
      </c>
      <c r="K704" s="96" t="str">
        <f t="shared" si="22"/>
        <v>Posgrado</v>
      </c>
      <c r="L704" s="96" t="s">
        <v>394</v>
      </c>
    </row>
    <row r="705" spans="3:12" x14ac:dyDescent="0.25">
      <c r="C705" s="169" t="s">
        <v>58</v>
      </c>
      <c r="D705" s="161"/>
      <c r="E705" s="152">
        <v>0</v>
      </c>
      <c r="F705" s="98">
        <f>IF(E704=0,"",(G704/E704)/12*E704)</f>
        <v>0</v>
      </c>
      <c r="G705" s="95">
        <f>F705</f>
        <v>0</v>
      </c>
      <c r="H705" s="162"/>
      <c r="I705" s="114" t="s">
        <v>515</v>
      </c>
      <c r="J705" s="114" t="str">
        <f>VLOOKUP(I705,Presupuesto!$B$11:$C$565,2,0)</f>
        <v>AGUINALDO Y DECIMO CUARTO MES</v>
      </c>
      <c r="K705" s="96" t="str">
        <f t="shared" si="22"/>
        <v>Posgrado</v>
      </c>
      <c r="L705" s="96" t="s">
        <v>394</v>
      </c>
    </row>
    <row r="706" spans="3:12" ht="15.75" thickBot="1" x14ac:dyDescent="0.3">
      <c r="C706" s="170" t="s">
        <v>59</v>
      </c>
      <c r="D706" s="161"/>
      <c r="E706" s="152">
        <v>0</v>
      </c>
      <c r="F706" s="115">
        <f>IF(E704&lt;6,"",((E704-6)/12)*(G704/E704))</f>
        <v>0</v>
      </c>
      <c r="G706" s="95">
        <f>F706</f>
        <v>0</v>
      </c>
      <c r="H706" s="162"/>
      <c r="I706" s="99" t="s">
        <v>518</v>
      </c>
      <c r="J706" s="99" t="str">
        <f>VLOOKUP(I706,Presupuesto!$B$11:$C$565,2,0)</f>
        <v>DECIMOCUARTO MES</v>
      </c>
      <c r="K706" s="96" t="str">
        <f t="shared" si="22"/>
        <v>Posgrado</v>
      </c>
      <c r="L706" s="96" t="s">
        <v>394</v>
      </c>
    </row>
    <row r="707" spans="3:12" ht="15.75" thickBot="1" x14ac:dyDescent="0.3">
      <c r="C707" s="135" t="s">
        <v>491</v>
      </c>
      <c r="D707" s="197"/>
      <c r="E707" s="150">
        <v>12</v>
      </c>
      <c r="F707" s="276">
        <f>HLOOKUP($C707,$BZ$2:$CM$3,2,0)</f>
        <v>13238.9</v>
      </c>
      <c r="G707" s="111">
        <f>D707*E707*F707</f>
        <v>0</v>
      </c>
      <c r="H707" s="164"/>
      <c r="I707" s="112" t="s">
        <v>495</v>
      </c>
      <c r="J707" s="112" t="str">
        <f>VLOOKUP(I707,Presupuesto!$B$11:$C$565,2,0)</f>
        <v>SUELDOS Y SALARIOS PERMANENTES</v>
      </c>
      <c r="K707" s="96" t="str">
        <f t="shared" si="22"/>
        <v>Posgrado</v>
      </c>
      <c r="L707" s="96" t="s">
        <v>394</v>
      </c>
    </row>
    <row r="708" spans="3:12" x14ac:dyDescent="0.25">
      <c r="C708" s="169" t="s">
        <v>58</v>
      </c>
      <c r="D708" s="161"/>
      <c r="E708" s="152">
        <v>0</v>
      </c>
      <c r="F708" s="98">
        <f>IF(E707=0,"",(G707/E707)/12*E707)</f>
        <v>0</v>
      </c>
      <c r="G708" s="95">
        <f>F708</f>
        <v>0</v>
      </c>
      <c r="H708" s="162"/>
      <c r="I708" s="114" t="s">
        <v>515</v>
      </c>
      <c r="J708" s="114" t="str">
        <f>VLOOKUP(I708,Presupuesto!$B$11:$C$565,2,0)</f>
        <v>AGUINALDO Y DECIMO CUARTO MES</v>
      </c>
      <c r="K708" s="96" t="str">
        <f t="shared" si="22"/>
        <v>Posgrado</v>
      </c>
      <c r="L708" s="96" t="s">
        <v>394</v>
      </c>
    </row>
    <row r="709" spans="3:12" ht="15.75" thickBot="1" x14ac:dyDescent="0.3">
      <c r="C709" s="170" t="s">
        <v>59</v>
      </c>
      <c r="D709" s="161"/>
      <c r="E709" s="152">
        <v>0</v>
      </c>
      <c r="F709" s="115">
        <f>IF(E707&lt;6,"",((E707-6)/12)*(G707/E707))</f>
        <v>0</v>
      </c>
      <c r="G709" s="95">
        <f>F709</f>
        <v>0</v>
      </c>
      <c r="H709" s="162"/>
      <c r="I709" s="99" t="s">
        <v>518</v>
      </c>
      <c r="J709" s="99" t="str">
        <f>VLOOKUP(I709,Presupuesto!$B$11:$C$565,2,0)</f>
        <v>DECIMOCUARTO MES</v>
      </c>
      <c r="K709" s="96" t="str">
        <f t="shared" si="22"/>
        <v>Posgrado</v>
      </c>
      <c r="L709" s="96" t="s">
        <v>394</v>
      </c>
    </row>
    <row r="710" spans="3:12" ht="15.75" thickBot="1" x14ac:dyDescent="0.3">
      <c r="C710" s="135" t="s">
        <v>492</v>
      </c>
      <c r="D710" s="197"/>
      <c r="E710" s="150">
        <v>12</v>
      </c>
      <c r="F710" s="276">
        <f>HLOOKUP($C710,$BZ$2:$CM$3,2,0)</f>
        <v>12356.31</v>
      </c>
      <c r="G710" s="111">
        <f>D710*E710*F710</f>
        <v>0</v>
      </c>
      <c r="H710" s="164"/>
      <c r="I710" s="112" t="s">
        <v>495</v>
      </c>
      <c r="J710" s="112" t="str">
        <f>VLOOKUP(I710,Presupuesto!$B$11:$C$565,2,0)</f>
        <v>SUELDOS Y SALARIOS PERMANENTES</v>
      </c>
      <c r="K710" s="96" t="str">
        <f t="shared" ref="K710:K727" si="23">$K$677</f>
        <v>Posgrado</v>
      </c>
      <c r="L710" s="96" t="s">
        <v>394</v>
      </c>
    </row>
    <row r="711" spans="3:12" x14ac:dyDescent="0.25">
      <c r="C711" s="169" t="s">
        <v>58</v>
      </c>
      <c r="D711" s="161"/>
      <c r="E711" s="152">
        <v>0</v>
      </c>
      <c r="F711" s="98">
        <f>IF(E710=0,"",(G710/E710)/12*E710)</f>
        <v>0</v>
      </c>
      <c r="G711" s="95">
        <f>F711</f>
        <v>0</v>
      </c>
      <c r="H711" s="162"/>
      <c r="I711" s="114" t="s">
        <v>515</v>
      </c>
      <c r="J711" s="114" t="str">
        <f>VLOOKUP(I711,Presupuesto!$B$11:$C$565,2,0)</f>
        <v>AGUINALDO Y DECIMO CUARTO MES</v>
      </c>
      <c r="K711" s="96" t="str">
        <f t="shared" si="23"/>
        <v>Posgrado</v>
      </c>
      <c r="L711" s="96" t="s">
        <v>394</v>
      </c>
    </row>
    <row r="712" spans="3:12" ht="15.75" thickBot="1" x14ac:dyDescent="0.3">
      <c r="C712" s="170" t="s">
        <v>59</v>
      </c>
      <c r="D712" s="161"/>
      <c r="E712" s="152">
        <v>0</v>
      </c>
      <c r="F712" s="115">
        <f>IF(E710&lt;6,"",((E710-6)/12)*(G710/E710))</f>
        <v>0</v>
      </c>
      <c r="G712" s="95">
        <f>F712</f>
        <v>0</v>
      </c>
      <c r="H712" s="162"/>
      <c r="I712" s="99" t="s">
        <v>518</v>
      </c>
      <c r="J712" s="99" t="str">
        <f>VLOOKUP(I712,Presupuesto!$B$11:$C$565,2,0)</f>
        <v>DECIMOCUARTO MES</v>
      </c>
      <c r="K712" s="96" t="str">
        <f t="shared" si="23"/>
        <v>Posgrado</v>
      </c>
      <c r="L712" s="96" t="s">
        <v>394</v>
      </c>
    </row>
    <row r="713" spans="3:12" ht="15.75" thickBot="1" x14ac:dyDescent="0.3">
      <c r="C713" s="135" t="s">
        <v>493</v>
      </c>
      <c r="D713" s="197"/>
      <c r="E713" s="150">
        <v>12</v>
      </c>
      <c r="F713" s="276">
        <f>HLOOKUP($C713,$BZ$2:$CM$3,2,0)</f>
        <v>463.22</v>
      </c>
      <c r="G713" s="111">
        <f>D713*E713*F713</f>
        <v>0</v>
      </c>
      <c r="H713" s="164"/>
      <c r="I713" s="112" t="s">
        <v>495</v>
      </c>
      <c r="J713" s="112" t="str">
        <f>VLOOKUP(I713,Presupuesto!$B$11:$C$565,2,0)</f>
        <v>SUELDOS Y SALARIOS PERMANENTES</v>
      </c>
      <c r="K713" s="96" t="str">
        <f t="shared" si="23"/>
        <v>Posgrado</v>
      </c>
      <c r="L713" s="96" t="s">
        <v>394</v>
      </c>
    </row>
    <row r="714" spans="3:12" x14ac:dyDescent="0.25">
      <c r="C714" s="169" t="s">
        <v>58</v>
      </c>
      <c r="D714" s="161"/>
      <c r="E714" s="152">
        <v>0</v>
      </c>
      <c r="F714" s="98">
        <f>IF(E713=0,"",(G713/E713)/12*E713)</f>
        <v>0</v>
      </c>
      <c r="G714" s="95">
        <f>F714</f>
        <v>0</v>
      </c>
      <c r="H714" s="162"/>
      <c r="I714" s="114" t="s">
        <v>515</v>
      </c>
      <c r="J714" s="114" t="str">
        <f>VLOOKUP(I714,Presupuesto!$B$11:$C$565,2,0)</f>
        <v>AGUINALDO Y DECIMO CUARTO MES</v>
      </c>
      <c r="K714" s="96" t="str">
        <f t="shared" si="23"/>
        <v>Posgrado</v>
      </c>
      <c r="L714" s="96" t="s">
        <v>394</v>
      </c>
    </row>
    <row r="715" spans="3:12" ht="15.75" thickBot="1" x14ac:dyDescent="0.3">
      <c r="C715" s="170" t="s">
        <v>59</v>
      </c>
      <c r="D715" s="161"/>
      <c r="E715" s="152">
        <v>0</v>
      </c>
      <c r="F715" s="115">
        <f>IF(E713&lt;6,"",((E713-6)/12)*(G713/E713))</f>
        <v>0</v>
      </c>
      <c r="G715" s="95">
        <f>F715</f>
        <v>0</v>
      </c>
      <c r="H715" s="162"/>
      <c r="I715" s="99" t="s">
        <v>518</v>
      </c>
      <c r="J715" s="99" t="str">
        <f>VLOOKUP(I715,Presupuesto!$B$11:$C$565,2,0)</f>
        <v>DECIMOCUARTO MES</v>
      </c>
      <c r="K715" s="96" t="str">
        <f t="shared" si="23"/>
        <v>Posgrado</v>
      </c>
      <c r="L715" s="96" t="s">
        <v>394</v>
      </c>
    </row>
    <row r="716" spans="3:12" ht="15.75" thickBot="1" x14ac:dyDescent="0.3">
      <c r="C716" s="135" t="s">
        <v>494</v>
      </c>
      <c r="D716" s="197"/>
      <c r="E716" s="150">
        <v>12</v>
      </c>
      <c r="F716" s="276">
        <f>HLOOKUP($C716,$BZ$2:$CM$3,2,0)</f>
        <v>2007.3</v>
      </c>
      <c r="G716" s="111">
        <f>D716*E716*F716</f>
        <v>0</v>
      </c>
      <c r="H716" s="164"/>
      <c r="I716" s="112" t="s">
        <v>495</v>
      </c>
      <c r="J716" s="112" t="str">
        <f>VLOOKUP(I716,Presupuesto!$B$11:$C$565,2,0)</f>
        <v>SUELDOS Y SALARIOS PERMANENTES</v>
      </c>
      <c r="K716" s="96" t="str">
        <f t="shared" si="23"/>
        <v>Posgrado</v>
      </c>
      <c r="L716" s="96" t="s">
        <v>394</v>
      </c>
    </row>
    <row r="717" spans="3:12" x14ac:dyDescent="0.25">
      <c r="C717" s="169" t="s">
        <v>58</v>
      </c>
      <c r="D717" s="161"/>
      <c r="E717" s="152">
        <v>0</v>
      </c>
      <c r="F717" s="98">
        <f>IF(E716=0,"",(G716/E716)/12*E716)</f>
        <v>0</v>
      </c>
      <c r="G717" s="95">
        <f>F717</f>
        <v>0</v>
      </c>
      <c r="H717" s="162"/>
      <c r="I717" s="114" t="s">
        <v>515</v>
      </c>
      <c r="J717" s="114" t="str">
        <f>VLOOKUP(I717,Presupuesto!$B$11:$C$565,2,0)</f>
        <v>AGUINALDO Y DECIMO CUARTO MES</v>
      </c>
      <c r="K717" s="96" t="str">
        <f t="shared" si="23"/>
        <v>Posgrado</v>
      </c>
      <c r="L717" s="96" t="s">
        <v>394</v>
      </c>
    </row>
    <row r="718" spans="3:12" ht="15.75" thickBot="1" x14ac:dyDescent="0.3">
      <c r="C718" s="170" t="s">
        <v>59</v>
      </c>
      <c r="D718" s="161"/>
      <c r="E718" s="152">
        <v>0</v>
      </c>
      <c r="F718" s="115">
        <f>IF(E716&lt;6,"",((E716-6)/12)*(G716/E716))</f>
        <v>0</v>
      </c>
      <c r="G718" s="95">
        <f>F718</f>
        <v>0</v>
      </c>
      <c r="H718" s="162"/>
      <c r="I718" s="99" t="s">
        <v>518</v>
      </c>
      <c r="J718" s="99" t="str">
        <f>VLOOKUP(I718,Presupuesto!$B$11:$C$565,2,0)</f>
        <v>DECIMOCUARTO MES</v>
      </c>
      <c r="K718" s="96" t="str">
        <f t="shared" si="23"/>
        <v>Posgrado</v>
      </c>
      <c r="L718" s="96" t="s">
        <v>394</v>
      </c>
    </row>
    <row r="719" spans="3:12" ht="15.75" thickBot="1" x14ac:dyDescent="0.3">
      <c r="C719" s="138" t="s">
        <v>83</v>
      </c>
      <c r="D719" s="197"/>
      <c r="E719" s="150">
        <v>12</v>
      </c>
      <c r="F719" s="137">
        <v>30000</v>
      </c>
      <c r="G719" s="111">
        <f>D719*E719*F719</f>
        <v>0</v>
      </c>
      <c r="H719" s="164"/>
      <c r="I719" s="112" t="s">
        <v>563</v>
      </c>
      <c r="J719" s="112" t="str">
        <f>VLOOKUP(I719,Presupuesto!$B$11:$C$565,2,0)</f>
        <v>CONTRATOS ESPECIALES</v>
      </c>
      <c r="K719" s="96" t="str">
        <f t="shared" si="23"/>
        <v>Posgrado</v>
      </c>
      <c r="L719" s="96" t="s">
        <v>394</v>
      </c>
    </row>
    <row r="720" spans="3:12" x14ac:dyDescent="0.25">
      <c r="C720" s="169" t="s">
        <v>58</v>
      </c>
      <c r="D720" s="161"/>
      <c r="E720" s="152">
        <v>0</v>
      </c>
      <c r="F720" s="115">
        <f>IF(E719=0,"",(G719/E719)/12*E719)</f>
        <v>0</v>
      </c>
      <c r="G720" s="95">
        <f>F720</f>
        <v>0</v>
      </c>
      <c r="H720" s="162"/>
      <c r="I720" s="99" t="s">
        <v>563</v>
      </c>
      <c r="J720" s="99" t="str">
        <f>VLOOKUP(I720,Presupuesto!$B$11:$C$565,2,0)</f>
        <v>CONTRATOS ESPECIALES</v>
      </c>
      <c r="K720" s="96" t="str">
        <f t="shared" si="23"/>
        <v>Posgrado</v>
      </c>
      <c r="L720" s="96" t="s">
        <v>393</v>
      </c>
    </row>
    <row r="721" spans="3:12" ht="15.75" thickBot="1" x14ac:dyDescent="0.3">
      <c r="C721" s="170" t="s">
        <v>59</v>
      </c>
      <c r="D721" s="161"/>
      <c r="E721" s="152">
        <v>0</v>
      </c>
      <c r="F721" s="98">
        <f>IF(E719&lt;6,"",((E719-6)/12)*(G719/E719))</f>
        <v>0</v>
      </c>
      <c r="G721" s="95">
        <f>F721</f>
        <v>0</v>
      </c>
      <c r="H721" s="162"/>
      <c r="I721" s="99" t="s">
        <v>563</v>
      </c>
      <c r="J721" s="99" t="str">
        <f>VLOOKUP(I721,Presupuesto!$B$11:$C$565,2,0)</f>
        <v>CONTRATOS ESPECIALES</v>
      </c>
      <c r="K721" s="96" t="str">
        <f t="shared" si="23"/>
        <v>Posgrado</v>
      </c>
      <c r="L721" s="96" t="s">
        <v>398</v>
      </c>
    </row>
    <row r="722" spans="3:12" ht="15.75" thickBot="1" x14ac:dyDescent="0.3">
      <c r="C722" s="138" t="s">
        <v>60</v>
      </c>
      <c r="D722" s="197"/>
      <c r="E722" s="150">
        <v>12</v>
      </c>
      <c r="F722" s="116">
        <v>30000</v>
      </c>
      <c r="G722" s="111">
        <f>D722*E722*F722</f>
        <v>0</v>
      </c>
      <c r="H722" s="164"/>
      <c r="I722" s="112" t="s">
        <v>704</v>
      </c>
      <c r="J722" s="112" t="str">
        <f>VLOOKUP(I722,Presupuesto!$B$11:$C$565,2,0)</f>
        <v>OTROS SERVICIOS TECNICOS Y PROFESIONALES</v>
      </c>
      <c r="K722" s="96" t="str">
        <f t="shared" si="23"/>
        <v>Posgrado</v>
      </c>
      <c r="L722" s="96" t="s">
        <v>393</v>
      </c>
    </row>
    <row r="723" spans="3:12" x14ac:dyDescent="0.25">
      <c r="C723" s="169" t="s">
        <v>58</v>
      </c>
      <c r="D723" s="161"/>
      <c r="E723" s="152">
        <v>0</v>
      </c>
      <c r="F723" s="98">
        <v>0</v>
      </c>
      <c r="G723" s="95">
        <f>F723</f>
        <v>0</v>
      </c>
      <c r="H723" s="162"/>
      <c r="I723" s="99" t="s">
        <v>704</v>
      </c>
      <c r="J723" s="99" t="str">
        <f>VLOOKUP(I723,Presupuesto!$B$11:$C$565,2,0)</f>
        <v>OTROS SERVICIOS TECNICOS Y PROFESIONALES</v>
      </c>
      <c r="K723" s="96" t="str">
        <f t="shared" si="23"/>
        <v>Posgrado</v>
      </c>
      <c r="L723" s="96" t="s">
        <v>393</v>
      </c>
    </row>
    <row r="724" spans="3:12" ht="15.75" thickBot="1" x14ac:dyDescent="0.3">
      <c r="C724" s="170" t="s">
        <v>59</v>
      </c>
      <c r="D724" s="161"/>
      <c r="E724" s="152">
        <v>0</v>
      </c>
      <c r="F724" s="98">
        <v>0</v>
      </c>
      <c r="G724" s="95">
        <f>F724</f>
        <v>0</v>
      </c>
      <c r="H724" s="162"/>
      <c r="I724" s="99" t="s">
        <v>704</v>
      </c>
      <c r="J724" s="99" t="str">
        <f>VLOOKUP(I724,Presupuesto!$B$11:$C$565,2,0)</f>
        <v>OTROS SERVICIOS TECNICOS Y PROFESIONALES</v>
      </c>
      <c r="K724" s="96" t="str">
        <f t="shared" si="23"/>
        <v>Posgrado</v>
      </c>
      <c r="L724" s="96" t="s">
        <v>393</v>
      </c>
    </row>
    <row r="725" spans="3:12" ht="15.75" thickBot="1" x14ac:dyDescent="0.3">
      <c r="C725" s="138" t="s">
        <v>61</v>
      </c>
      <c r="D725" s="197"/>
      <c r="E725" s="150">
        <v>12</v>
      </c>
      <c r="F725" s="116">
        <v>30000</v>
      </c>
      <c r="G725" s="111">
        <f>D725*E725*F725</f>
        <v>0</v>
      </c>
      <c r="H725" s="164"/>
      <c r="I725" s="112" t="s">
        <v>495</v>
      </c>
      <c r="J725" s="112" t="str">
        <f>VLOOKUP(I725,Presupuesto!$B$11:$C$565,2,0)</f>
        <v>SUELDOS Y SALARIOS PERMANENTES</v>
      </c>
      <c r="K725" s="96" t="str">
        <f t="shared" si="23"/>
        <v>Posgrado</v>
      </c>
      <c r="L725" s="96" t="s">
        <v>393</v>
      </c>
    </row>
    <row r="726" spans="3:12" x14ac:dyDescent="0.25">
      <c r="C726" s="169" t="s">
        <v>58</v>
      </c>
      <c r="D726" s="167"/>
      <c r="E726" s="129">
        <v>0</v>
      </c>
      <c r="F726" s="117">
        <f>IF(E725=0,"",(G725/E725)/12*E725)</f>
        <v>0</v>
      </c>
      <c r="G726" s="118">
        <f>F726</f>
        <v>0</v>
      </c>
      <c r="H726" s="162"/>
      <c r="I726" s="99" t="s">
        <v>515</v>
      </c>
      <c r="J726" s="99" t="str">
        <f>VLOOKUP(I726,Presupuesto!$B$11:$C$565,2,0)</f>
        <v>AGUINALDO Y DECIMO CUARTO MES</v>
      </c>
      <c r="K726" s="96" t="str">
        <f t="shared" si="23"/>
        <v>Posgrado</v>
      </c>
      <c r="L726" s="96" t="s">
        <v>393</v>
      </c>
    </row>
    <row r="727" spans="3:12" ht="15.75" thickBot="1" x14ac:dyDescent="0.3">
      <c r="C727" s="171" t="s">
        <v>59</v>
      </c>
      <c r="D727" s="160"/>
      <c r="E727" s="130">
        <v>0</v>
      </c>
      <c r="F727" s="103">
        <f>IF(E725&lt;6,"",((E725-6)/12)*(G725/E725))</f>
        <v>0</v>
      </c>
      <c r="G727" s="103">
        <f>F727</f>
        <v>0</v>
      </c>
      <c r="H727" s="160"/>
      <c r="I727" s="104" t="s">
        <v>518</v>
      </c>
      <c r="J727" s="122" t="str">
        <f>VLOOKUP(I727,Presupuesto!$B$11:$C$565,2,0)</f>
        <v>DECIMOCUARTO MES</v>
      </c>
      <c r="K727" s="104" t="str">
        <f t="shared" si="23"/>
        <v>Posgrado</v>
      </c>
      <c r="L727" s="122" t="s">
        <v>393</v>
      </c>
    </row>
    <row r="729" spans="3:12" ht="15.75" thickBot="1" x14ac:dyDescent="0.3"/>
    <row r="730" spans="3:12" ht="15.75" thickBot="1" x14ac:dyDescent="0.3">
      <c r="C730" s="69" t="s">
        <v>43</v>
      </c>
      <c r="D730" s="30">
        <f>SUM(G737:G787)</f>
        <v>0</v>
      </c>
      <c r="E730" s="91"/>
      <c r="F730" s="91"/>
      <c r="G730" s="91"/>
      <c r="H730" s="75"/>
      <c r="I730" s="75"/>
      <c r="J730" s="75"/>
    </row>
    <row r="731" spans="3:12" x14ac:dyDescent="0.25">
      <c r="D731" s="31"/>
      <c r="E731" s="91"/>
      <c r="F731" s="91"/>
      <c r="G731" s="91"/>
      <c r="H731" s="75"/>
      <c r="I731" s="75"/>
      <c r="J731" s="75"/>
    </row>
    <row r="732" spans="3:12" x14ac:dyDescent="0.25">
      <c r="D732" s="31"/>
      <c r="E732" s="91"/>
      <c r="F732" s="91"/>
      <c r="G732" s="91"/>
      <c r="H732" s="75"/>
      <c r="I732" s="75"/>
      <c r="J732" s="75"/>
      <c r="K732" s="151"/>
    </row>
    <row r="733" spans="3:12" ht="15.75" x14ac:dyDescent="0.25">
      <c r="C733" s="200" t="s">
        <v>391</v>
      </c>
      <c r="D733" s="322"/>
      <c r="E733" s="91"/>
      <c r="F733" s="91"/>
      <c r="G733" s="91"/>
      <c r="H733" s="75"/>
      <c r="I733" s="75"/>
      <c r="J733" s="75"/>
      <c r="K733" s="151"/>
    </row>
    <row r="734" spans="3:12" ht="18.75" x14ac:dyDescent="0.25">
      <c r="C734" s="205"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TIC_vacía'!$F:$G,2,FALSE),IFERROR(VLOOKUP(D733,'16. Desa. del Sistema Educ.Sup.'!$F:$G,2,FALSE),IFERROR(VLOOKUP(D733,'8. Cultura de Inno. Insti...'!$F:$G,2,FALSE),VLOOKUP(D733,'7. Lo Esencial de la Reforma U.'!$F:$G,2,0)))))))))))))))))</f>
        <v>#N/A</v>
      </c>
      <c r="D734" s="31"/>
      <c r="E734" s="91"/>
      <c r="F734" s="91"/>
      <c r="G734" s="91"/>
      <c r="H734" s="75"/>
      <c r="I734" s="75"/>
      <c r="J734" s="75"/>
      <c r="K734" s="151"/>
    </row>
    <row r="735" spans="3:12" ht="15.75" thickBot="1" x14ac:dyDescent="0.3">
      <c r="C735" s="175"/>
      <c r="D735" s="31"/>
      <c r="E735" s="91"/>
      <c r="F735" s="91"/>
      <c r="G735" s="91"/>
      <c r="H735" s="75"/>
      <c r="I735" s="75"/>
      <c r="J735" s="75"/>
      <c r="K735" s="151"/>
    </row>
    <row r="736" spans="3:12" ht="30.75" thickBot="1" x14ac:dyDescent="0.3">
      <c r="C736" s="132" t="s">
        <v>44</v>
      </c>
      <c r="D736" s="136" t="s">
        <v>55</v>
      </c>
      <c r="E736" s="168" t="s">
        <v>56</v>
      </c>
      <c r="F736" s="136" t="s">
        <v>57</v>
      </c>
      <c r="G736" s="133" t="s">
        <v>27</v>
      </c>
      <c r="H736" s="131" t="s">
        <v>130</v>
      </c>
      <c r="I736" s="134" t="s">
        <v>46</v>
      </c>
      <c r="J736" s="134" t="s">
        <v>131</v>
      </c>
      <c r="K736" s="134" t="s">
        <v>409</v>
      </c>
      <c r="L736" s="134" t="s">
        <v>410</v>
      </c>
    </row>
    <row r="737" spans="3:12" ht="15.75" thickBot="1" x14ac:dyDescent="0.3">
      <c r="C737" s="135" t="s">
        <v>481</v>
      </c>
      <c r="D737" s="197"/>
      <c r="E737" s="150">
        <v>12</v>
      </c>
      <c r="F737" s="276">
        <f>HLOOKUP($C737,$BZ$2:$CM$3,2,0)</f>
        <v>43674.39</v>
      </c>
      <c r="G737" s="111">
        <f>D737*E737*F737</f>
        <v>0</v>
      </c>
      <c r="H737" s="164"/>
      <c r="I737" s="112" t="s">
        <v>495</v>
      </c>
      <c r="J737" s="112" t="str">
        <f>VLOOKUP(I737,Presupuesto!$B$11:$C$565,2,0)</f>
        <v>SUELDOS Y SALARIOS PERMANENTES</v>
      </c>
      <c r="K737" s="213" t="s">
        <v>1446</v>
      </c>
      <c r="L737" s="96" t="s">
        <v>393</v>
      </c>
    </row>
    <row r="738" spans="3:12" x14ac:dyDescent="0.25">
      <c r="C738" s="169" t="s">
        <v>58</v>
      </c>
      <c r="D738" s="161"/>
      <c r="E738" s="152">
        <v>0</v>
      </c>
      <c r="F738" s="98">
        <f>IF(E737=0,"",(G737/E737)/12*E737)</f>
        <v>0</v>
      </c>
      <c r="G738" s="95">
        <f>F738</f>
        <v>0</v>
      </c>
      <c r="H738" s="162"/>
      <c r="I738" s="114" t="s">
        <v>515</v>
      </c>
      <c r="J738" s="114" t="str">
        <f>VLOOKUP(I738,Presupuesto!$B$11:$C$565,2,0)</f>
        <v>AGUINALDO Y DECIMO CUARTO MES</v>
      </c>
      <c r="K738" s="96" t="str">
        <f t="shared" ref="K738:K769" si="24">$K$737</f>
        <v>Posgrado</v>
      </c>
      <c r="L738" s="96" t="s">
        <v>411</v>
      </c>
    </row>
    <row r="739" spans="3:12" ht="15.75" thickBot="1" x14ac:dyDescent="0.3">
      <c r="C739" s="170" t="s">
        <v>59</v>
      </c>
      <c r="D739" s="161"/>
      <c r="E739" s="152">
        <v>0</v>
      </c>
      <c r="F739" s="115">
        <f>IF(E737&lt;6,"",((E737-6)/12)*(G737/E737))</f>
        <v>0</v>
      </c>
      <c r="G739" s="95">
        <f>F739</f>
        <v>0</v>
      </c>
      <c r="H739" s="162"/>
      <c r="I739" s="99" t="s">
        <v>518</v>
      </c>
      <c r="J739" s="99" t="str">
        <f>VLOOKUP(I739,Presupuesto!$B$11:$C$565,2,0)</f>
        <v>DECIMOCUARTO MES</v>
      </c>
      <c r="K739" s="96" t="str">
        <f t="shared" si="24"/>
        <v>Posgrado</v>
      </c>
      <c r="L739" s="96" t="s">
        <v>394</v>
      </c>
    </row>
    <row r="740" spans="3:12" ht="15.75" thickBot="1" x14ac:dyDescent="0.3">
      <c r="C740" s="135" t="s">
        <v>482</v>
      </c>
      <c r="D740" s="197"/>
      <c r="E740" s="150">
        <v>12</v>
      </c>
      <c r="F740" s="276">
        <f>HLOOKUP($C740,$BZ$2:$CM$3,2,0)</f>
        <v>39703.99</v>
      </c>
      <c r="G740" s="111">
        <f>D740*E740*F740</f>
        <v>0</v>
      </c>
      <c r="H740" s="164"/>
      <c r="I740" s="112" t="s">
        <v>495</v>
      </c>
      <c r="J740" s="112" t="str">
        <f>VLOOKUP(I740,Presupuesto!$B$11:$C$565,2,0)</f>
        <v>SUELDOS Y SALARIOS PERMANENTES</v>
      </c>
      <c r="K740" s="96" t="str">
        <f t="shared" si="24"/>
        <v>Posgrado</v>
      </c>
      <c r="L740" s="96" t="s">
        <v>394</v>
      </c>
    </row>
    <row r="741" spans="3:12" x14ac:dyDescent="0.25">
      <c r="C741" s="169" t="s">
        <v>58</v>
      </c>
      <c r="D741" s="161"/>
      <c r="E741" s="152">
        <v>0</v>
      </c>
      <c r="F741" s="98">
        <f>IF(E740=0,"",(G740/E740)/12*E740)</f>
        <v>0</v>
      </c>
      <c r="G741" s="95">
        <f>F741</f>
        <v>0</v>
      </c>
      <c r="H741" s="162"/>
      <c r="I741" s="114" t="s">
        <v>515</v>
      </c>
      <c r="J741" s="114" t="str">
        <f>VLOOKUP(I741,Presupuesto!$B$11:$C$565,2,0)</f>
        <v>AGUINALDO Y DECIMO CUARTO MES</v>
      </c>
      <c r="K741" s="96" t="str">
        <f t="shared" si="24"/>
        <v>Posgrado</v>
      </c>
      <c r="L741" s="96" t="s">
        <v>394</v>
      </c>
    </row>
    <row r="742" spans="3:12" ht="15.75" thickBot="1" x14ac:dyDescent="0.3">
      <c r="C742" s="170" t="s">
        <v>59</v>
      </c>
      <c r="D742" s="161"/>
      <c r="E742" s="152">
        <v>0</v>
      </c>
      <c r="F742" s="115">
        <f>IF(E740&lt;6,"",((E740-6)/12)*(G740/E740))</f>
        <v>0</v>
      </c>
      <c r="G742" s="95">
        <f>F742</f>
        <v>0</v>
      </c>
      <c r="H742" s="162"/>
      <c r="I742" s="99" t="s">
        <v>518</v>
      </c>
      <c r="J742" s="99" t="str">
        <f>VLOOKUP(I742,Presupuesto!$B$11:$C$565,2,0)</f>
        <v>DECIMOCUARTO MES</v>
      </c>
      <c r="K742" s="96" t="str">
        <f t="shared" si="24"/>
        <v>Posgrado</v>
      </c>
      <c r="L742" s="96" t="s">
        <v>394</v>
      </c>
    </row>
    <row r="743" spans="3:12" ht="15.75" thickBot="1" x14ac:dyDescent="0.3">
      <c r="C743" s="135" t="s">
        <v>483</v>
      </c>
      <c r="D743" s="197"/>
      <c r="E743" s="150">
        <v>12</v>
      </c>
      <c r="F743" s="276">
        <f>HLOOKUP($C743,$BZ$2:$CM$3,2,0)</f>
        <v>35733.589999999997</v>
      </c>
      <c r="G743" s="111">
        <f>D743*E743*F743</f>
        <v>0</v>
      </c>
      <c r="H743" s="164"/>
      <c r="I743" s="112" t="s">
        <v>495</v>
      </c>
      <c r="J743" s="112" t="str">
        <f>VLOOKUP(I743,Presupuesto!$B$11:$C$565,2,0)</f>
        <v>SUELDOS Y SALARIOS PERMANENTES</v>
      </c>
      <c r="K743" s="96" t="str">
        <f t="shared" si="24"/>
        <v>Posgrado</v>
      </c>
      <c r="L743" s="96" t="s">
        <v>394</v>
      </c>
    </row>
    <row r="744" spans="3:12" x14ac:dyDescent="0.25">
      <c r="C744" s="169" t="s">
        <v>58</v>
      </c>
      <c r="D744" s="161"/>
      <c r="E744" s="152">
        <v>0</v>
      </c>
      <c r="F744" s="98">
        <f>IF(E743=0,"",(G743/E743)/12*E743)</f>
        <v>0</v>
      </c>
      <c r="G744" s="95">
        <f>F744</f>
        <v>0</v>
      </c>
      <c r="H744" s="162"/>
      <c r="I744" s="114" t="s">
        <v>515</v>
      </c>
      <c r="J744" s="114" t="str">
        <f>VLOOKUP(I744,Presupuesto!$B$11:$C$565,2,0)</f>
        <v>AGUINALDO Y DECIMO CUARTO MES</v>
      </c>
      <c r="K744" s="96" t="str">
        <f t="shared" si="24"/>
        <v>Posgrado</v>
      </c>
      <c r="L744" s="96" t="s">
        <v>394</v>
      </c>
    </row>
    <row r="745" spans="3:12" ht="15.75" thickBot="1" x14ac:dyDescent="0.3">
      <c r="C745" s="170" t="s">
        <v>59</v>
      </c>
      <c r="D745" s="161"/>
      <c r="E745" s="152">
        <v>0</v>
      </c>
      <c r="F745" s="115">
        <f>IF(E743&lt;6,"",((E743-6)/12)*(G743/E743))</f>
        <v>0</v>
      </c>
      <c r="G745" s="95">
        <f>F745</f>
        <v>0</v>
      </c>
      <c r="H745" s="162"/>
      <c r="I745" s="99" t="s">
        <v>518</v>
      </c>
      <c r="J745" s="99" t="str">
        <f>VLOOKUP(I745,Presupuesto!$B$11:$C$565,2,0)</f>
        <v>DECIMOCUARTO MES</v>
      </c>
      <c r="K745" s="96" t="str">
        <f t="shared" si="24"/>
        <v>Posgrado</v>
      </c>
      <c r="L745" s="96" t="s">
        <v>394</v>
      </c>
    </row>
    <row r="746" spans="3:12" ht="15.75" thickBot="1" x14ac:dyDescent="0.3">
      <c r="C746" s="135" t="s">
        <v>484</v>
      </c>
      <c r="D746" s="197"/>
      <c r="E746" s="150">
        <v>12</v>
      </c>
      <c r="F746" s="276">
        <f>HLOOKUP($C746,$BZ$2:$CM$3,2,0)</f>
        <v>31763.19</v>
      </c>
      <c r="G746" s="111">
        <f>D746*E746*F746</f>
        <v>0</v>
      </c>
      <c r="H746" s="164"/>
      <c r="I746" s="112" t="s">
        <v>495</v>
      </c>
      <c r="J746" s="112" t="str">
        <f>VLOOKUP(I746,Presupuesto!$B$11:$C$565,2,0)</f>
        <v>SUELDOS Y SALARIOS PERMANENTES</v>
      </c>
      <c r="K746" s="96" t="str">
        <f t="shared" si="24"/>
        <v>Posgrado</v>
      </c>
      <c r="L746" s="96" t="s">
        <v>394</v>
      </c>
    </row>
    <row r="747" spans="3:12" x14ac:dyDescent="0.25">
      <c r="C747" s="169" t="s">
        <v>58</v>
      </c>
      <c r="D747" s="161"/>
      <c r="E747" s="152">
        <v>0</v>
      </c>
      <c r="F747" s="98">
        <f>IF(E746=0,"",(G746/E746)/12*E746)</f>
        <v>0</v>
      </c>
      <c r="G747" s="95">
        <f>F747</f>
        <v>0</v>
      </c>
      <c r="H747" s="162"/>
      <c r="I747" s="114" t="s">
        <v>515</v>
      </c>
      <c r="J747" s="114" t="str">
        <f>VLOOKUP(I747,Presupuesto!$B$11:$C$565,2,0)</f>
        <v>AGUINALDO Y DECIMO CUARTO MES</v>
      </c>
      <c r="K747" s="96" t="str">
        <f t="shared" si="24"/>
        <v>Posgrado</v>
      </c>
      <c r="L747" s="96" t="s">
        <v>394</v>
      </c>
    </row>
    <row r="748" spans="3:12" ht="15.75" thickBot="1" x14ac:dyDescent="0.3">
      <c r="C748" s="170" t="s">
        <v>59</v>
      </c>
      <c r="D748" s="161"/>
      <c r="E748" s="152">
        <v>0</v>
      </c>
      <c r="F748" s="115">
        <f>IF(E746&lt;6,"",((E746-6)/12)*(G746/E746))</f>
        <v>0</v>
      </c>
      <c r="G748" s="95">
        <f>F748</f>
        <v>0</v>
      </c>
      <c r="H748" s="162"/>
      <c r="I748" s="99" t="s">
        <v>518</v>
      </c>
      <c r="J748" s="99" t="str">
        <f>VLOOKUP(I748,Presupuesto!$B$11:$C$565,2,0)</f>
        <v>DECIMOCUARTO MES</v>
      </c>
      <c r="K748" s="96" t="str">
        <f t="shared" si="24"/>
        <v>Posgrado</v>
      </c>
      <c r="L748" s="96" t="s">
        <v>394</v>
      </c>
    </row>
    <row r="749" spans="3:12" ht="15.75" thickBot="1" x14ac:dyDescent="0.3">
      <c r="C749" s="135" t="s">
        <v>485</v>
      </c>
      <c r="D749" s="197"/>
      <c r="E749" s="150">
        <v>12</v>
      </c>
      <c r="F749" s="276">
        <f>HLOOKUP($C749,$BZ$2:$CM$3,2,0)</f>
        <v>29777.99</v>
      </c>
      <c r="G749" s="111">
        <f>D749*E749*F749</f>
        <v>0</v>
      </c>
      <c r="H749" s="164"/>
      <c r="I749" s="112" t="s">
        <v>495</v>
      </c>
      <c r="J749" s="112" t="str">
        <f>VLOOKUP(I749,Presupuesto!$B$11:$C$565,2,0)</f>
        <v>SUELDOS Y SALARIOS PERMANENTES</v>
      </c>
      <c r="K749" s="96" t="str">
        <f t="shared" si="24"/>
        <v>Posgrado</v>
      </c>
      <c r="L749" s="96" t="s">
        <v>394</v>
      </c>
    </row>
    <row r="750" spans="3:12" x14ac:dyDescent="0.25">
      <c r="C750" s="169" t="s">
        <v>58</v>
      </c>
      <c r="D750" s="161"/>
      <c r="E750" s="152">
        <v>0</v>
      </c>
      <c r="F750" s="98">
        <f>IF(E749=0,"",(G749/E749)/12*E749)</f>
        <v>0</v>
      </c>
      <c r="G750" s="95">
        <f>F750</f>
        <v>0</v>
      </c>
      <c r="H750" s="162"/>
      <c r="I750" s="114" t="s">
        <v>515</v>
      </c>
      <c r="J750" s="114" t="str">
        <f>VLOOKUP(I750,Presupuesto!$B$11:$C$565,2,0)</f>
        <v>AGUINALDO Y DECIMO CUARTO MES</v>
      </c>
      <c r="K750" s="96" t="str">
        <f t="shared" si="24"/>
        <v>Posgrado</v>
      </c>
      <c r="L750" s="96" t="s">
        <v>394</v>
      </c>
    </row>
    <row r="751" spans="3:12" ht="15.75" thickBot="1" x14ac:dyDescent="0.3">
      <c r="C751" s="170" t="s">
        <v>59</v>
      </c>
      <c r="D751" s="161"/>
      <c r="E751" s="152">
        <v>0</v>
      </c>
      <c r="F751" s="115">
        <f>IF(E749&lt;6,"",((E749-6)/12)*(G749/E749))</f>
        <v>0</v>
      </c>
      <c r="G751" s="95">
        <f>F751</f>
        <v>0</v>
      </c>
      <c r="H751" s="162"/>
      <c r="I751" s="99" t="s">
        <v>518</v>
      </c>
      <c r="J751" s="99" t="str">
        <f>VLOOKUP(I751,Presupuesto!$B$11:$C$565,2,0)</f>
        <v>DECIMOCUARTO MES</v>
      </c>
      <c r="K751" s="96" t="str">
        <f t="shared" si="24"/>
        <v>Posgrado</v>
      </c>
      <c r="L751" s="96" t="s">
        <v>394</v>
      </c>
    </row>
    <row r="752" spans="3:12" ht="15.75" thickBot="1" x14ac:dyDescent="0.3">
      <c r="C752" s="135" t="s">
        <v>486</v>
      </c>
      <c r="D752" s="197"/>
      <c r="E752" s="150">
        <v>12</v>
      </c>
      <c r="F752" s="276">
        <f>HLOOKUP($C752,$BZ$2:$CM$3,2,0)</f>
        <v>27792.79</v>
      </c>
      <c r="G752" s="111">
        <f>D752*E752*F752</f>
        <v>0</v>
      </c>
      <c r="H752" s="164"/>
      <c r="I752" s="112" t="s">
        <v>495</v>
      </c>
      <c r="J752" s="112" t="str">
        <f>VLOOKUP(I752,Presupuesto!$B$11:$C$565,2,0)</f>
        <v>SUELDOS Y SALARIOS PERMANENTES</v>
      </c>
      <c r="K752" s="96" t="str">
        <f t="shared" si="24"/>
        <v>Posgrado</v>
      </c>
      <c r="L752" s="96" t="s">
        <v>394</v>
      </c>
    </row>
    <row r="753" spans="3:12" x14ac:dyDescent="0.25">
      <c r="C753" s="169" t="s">
        <v>58</v>
      </c>
      <c r="D753" s="161"/>
      <c r="E753" s="152">
        <v>0</v>
      </c>
      <c r="F753" s="98">
        <f>IF(E752=0,"",(G752/E752)/12*E752)</f>
        <v>0</v>
      </c>
      <c r="G753" s="95">
        <f>F753</f>
        <v>0</v>
      </c>
      <c r="H753" s="162"/>
      <c r="I753" s="114" t="s">
        <v>515</v>
      </c>
      <c r="J753" s="114" t="str">
        <f>VLOOKUP(I753,Presupuesto!$B$11:$C$565,2,0)</f>
        <v>AGUINALDO Y DECIMO CUARTO MES</v>
      </c>
      <c r="K753" s="96" t="str">
        <f t="shared" si="24"/>
        <v>Posgrado</v>
      </c>
      <c r="L753" s="96" t="s">
        <v>394</v>
      </c>
    </row>
    <row r="754" spans="3:12" ht="15.75" thickBot="1" x14ac:dyDescent="0.3">
      <c r="C754" s="170" t="s">
        <v>59</v>
      </c>
      <c r="D754" s="161"/>
      <c r="E754" s="152">
        <v>0</v>
      </c>
      <c r="F754" s="115">
        <f>IF(E752&lt;6,"",((E752-6)/12)*(G752/E752))</f>
        <v>0</v>
      </c>
      <c r="G754" s="95">
        <f>F754</f>
        <v>0</v>
      </c>
      <c r="H754" s="162"/>
      <c r="I754" s="99" t="s">
        <v>518</v>
      </c>
      <c r="J754" s="99" t="str">
        <f>VLOOKUP(I754,Presupuesto!$B$11:$C$565,2,0)</f>
        <v>DECIMOCUARTO MES</v>
      </c>
      <c r="K754" s="96" t="str">
        <f t="shared" si="24"/>
        <v>Posgrado</v>
      </c>
      <c r="L754" s="96" t="s">
        <v>394</v>
      </c>
    </row>
    <row r="755" spans="3:12" ht="15.75" thickBot="1" x14ac:dyDescent="0.3">
      <c r="C755" s="135" t="s">
        <v>487</v>
      </c>
      <c r="D755" s="197"/>
      <c r="E755" s="150">
        <v>12</v>
      </c>
      <c r="F755" s="276">
        <f>HLOOKUP($C755,$BZ$2:$CM$3,2,0)</f>
        <v>18859.39</v>
      </c>
      <c r="G755" s="111">
        <f>D755*E755*F755</f>
        <v>0</v>
      </c>
      <c r="H755" s="164"/>
      <c r="I755" s="112" t="s">
        <v>495</v>
      </c>
      <c r="J755" s="112" t="str">
        <f>VLOOKUP(I755,Presupuesto!$B$11:$C$565,2,0)</f>
        <v>SUELDOS Y SALARIOS PERMANENTES</v>
      </c>
      <c r="K755" s="96" t="str">
        <f t="shared" si="24"/>
        <v>Posgrado</v>
      </c>
      <c r="L755" s="96" t="s">
        <v>394</v>
      </c>
    </row>
    <row r="756" spans="3:12" x14ac:dyDescent="0.25">
      <c r="C756" s="169" t="s">
        <v>58</v>
      </c>
      <c r="D756" s="161"/>
      <c r="E756" s="152">
        <v>0</v>
      </c>
      <c r="F756" s="98">
        <f>IF(E755=0,"",(G755/E755)/12*E755)</f>
        <v>0</v>
      </c>
      <c r="G756" s="95">
        <f>F756</f>
        <v>0</v>
      </c>
      <c r="H756" s="162"/>
      <c r="I756" s="114" t="s">
        <v>515</v>
      </c>
      <c r="J756" s="114" t="str">
        <f>VLOOKUP(I756,Presupuesto!$B$11:$C$565,2,0)</f>
        <v>AGUINALDO Y DECIMO CUARTO MES</v>
      </c>
      <c r="K756" s="96" t="str">
        <f t="shared" si="24"/>
        <v>Posgrado</v>
      </c>
      <c r="L756" s="96" t="s">
        <v>394</v>
      </c>
    </row>
    <row r="757" spans="3:12" ht="15.75" thickBot="1" x14ac:dyDescent="0.3">
      <c r="C757" s="170" t="s">
        <v>59</v>
      </c>
      <c r="D757" s="161"/>
      <c r="E757" s="152">
        <v>0</v>
      </c>
      <c r="F757" s="115">
        <f>IF(E755&lt;6,"",((E755-6)/12)*(G755/E755))</f>
        <v>0</v>
      </c>
      <c r="G757" s="95">
        <f>F757</f>
        <v>0</v>
      </c>
      <c r="H757" s="162"/>
      <c r="I757" s="99" t="s">
        <v>518</v>
      </c>
      <c r="J757" s="99" t="str">
        <f>VLOOKUP(I757,Presupuesto!$B$11:$C$565,2,0)</f>
        <v>DECIMOCUARTO MES</v>
      </c>
      <c r="K757" s="96" t="str">
        <f t="shared" si="24"/>
        <v>Posgrado</v>
      </c>
      <c r="L757" s="96" t="s">
        <v>394</v>
      </c>
    </row>
    <row r="758" spans="3:12" ht="15.75" thickBot="1" x14ac:dyDescent="0.3">
      <c r="C758" s="135" t="s">
        <v>488</v>
      </c>
      <c r="D758" s="197"/>
      <c r="E758" s="150">
        <v>12</v>
      </c>
      <c r="F758" s="276">
        <f>HLOOKUP($C758,$BZ$2:$CM$3,2,0)</f>
        <v>17866.8</v>
      </c>
      <c r="G758" s="111">
        <f>D758*E758*F758</f>
        <v>0</v>
      </c>
      <c r="H758" s="164"/>
      <c r="I758" s="112" t="s">
        <v>495</v>
      </c>
      <c r="J758" s="112" t="str">
        <f>VLOOKUP(I758,Presupuesto!$B$11:$C$565,2,0)</f>
        <v>SUELDOS Y SALARIOS PERMANENTES</v>
      </c>
      <c r="K758" s="96" t="str">
        <f t="shared" si="24"/>
        <v>Posgrado</v>
      </c>
      <c r="L758" s="96" t="s">
        <v>394</v>
      </c>
    </row>
    <row r="759" spans="3:12" x14ac:dyDescent="0.25">
      <c r="C759" s="169" t="s">
        <v>58</v>
      </c>
      <c r="D759" s="161"/>
      <c r="E759" s="152">
        <v>0</v>
      </c>
      <c r="F759" s="98">
        <f>IF(E758=0,"",(G758/E758)/12*E758)</f>
        <v>0</v>
      </c>
      <c r="G759" s="95">
        <f>F759</f>
        <v>0</v>
      </c>
      <c r="H759" s="162"/>
      <c r="I759" s="114" t="s">
        <v>515</v>
      </c>
      <c r="J759" s="114" t="str">
        <f>VLOOKUP(I759,Presupuesto!$B$11:$C$565,2,0)</f>
        <v>AGUINALDO Y DECIMO CUARTO MES</v>
      </c>
      <c r="K759" s="96" t="str">
        <f t="shared" si="24"/>
        <v>Posgrado</v>
      </c>
      <c r="L759" s="96" t="s">
        <v>394</v>
      </c>
    </row>
    <row r="760" spans="3:12" ht="15.75" thickBot="1" x14ac:dyDescent="0.3">
      <c r="C760" s="170" t="s">
        <v>59</v>
      </c>
      <c r="D760" s="161"/>
      <c r="E760" s="152">
        <v>0</v>
      </c>
      <c r="F760" s="115">
        <f>IF(E758&lt;6,"",((E758-6)/12)*(G758/E758))</f>
        <v>0</v>
      </c>
      <c r="G760" s="95">
        <f>F760</f>
        <v>0</v>
      </c>
      <c r="H760" s="162"/>
      <c r="I760" s="99" t="s">
        <v>518</v>
      </c>
      <c r="J760" s="99" t="str">
        <f>VLOOKUP(I760,Presupuesto!$B$11:$C$565,2,0)</f>
        <v>DECIMOCUARTO MES</v>
      </c>
      <c r="K760" s="96" t="str">
        <f t="shared" si="24"/>
        <v>Posgrado</v>
      </c>
      <c r="L760" s="96" t="s">
        <v>394</v>
      </c>
    </row>
    <row r="761" spans="3:12" ht="15.75" thickBot="1" x14ac:dyDescent="0.3">
      <c r="C761" s="135" t="s">
        <v>489</v>
      </c>
      <c r="D761" s="197"/>
      <c r="E761" s="150">
        <v>12</v>
      </c>
      <c r="F761" s="276">
        <f>HLOOKUP($C761,$BZ$2:$CM$3,2,0)</f>
        <v>13896.4</v>
      </c>
      <c r="G761" s="111">
        <f>D761*E761*F761</f>
        <v>0</v>
      </c>
      <c r="H761" s="164"/>
      <c r="I761" s="112" t="s">
        <v>495</v>
      </c>
      <c r="J761" s="112" t="str">
        <f>VLOOKUP(I761,Presupuesto!$B$11:$C$565,2,0)</f>
        <v>SUELDOS Y SALARIOS PERMANENTES</v>
      </c>
      <c r="K761" s="96" t="str">
        <f t="shared" si="24"/>
        <v>Posgrado</v>
      </c>
      <c r="L761" s="96" t="s">
        <v>394</v>
      </c>
    </row>
    <row r="762" spans="3:12" x14ac:dyDescent="0.25">
      <c r="C762" s="169" t="s">
        <v>58</v>
      </c>
      <c r="D762" s="161"/>
      <c r="E762" s="152">
        <v>0</v>
      </c>
      <c r="F762" s="98">
        <f>IF(E761=0,"",(G761/E761)/12*E761)</f>
        <v>0</v>
      </c>
      <c r="G762" s="95">
        <f>F762</f>
        <v>0</v>
      </c>
      <c r="H762" s="162"/>
      <c r="I762" s="114" t="s">
        <v>515</v>
      </c>
      <c r="J762" s="114" t="str">
        <f>VLOOKUP(I762,Presupuesto!$B$11:$C$565,2,0)</f>
        <v>AGUINALDO Y DECIMO CUARTO MES</v>
      </c>
      <c r="K762" s="96" t="str">
        <f t="shared" si="24"/>
        <v>Posgrado</v>
      </c>
      <c r="L762" s="96" t="s">
        <v>394</v>
      </c>
    </row>
    <row r="763" spans="3:12" ht="15.75" thickBot="1" x14ac:dyDescent="0.3">
      <c r="C763" s="170" t="s">
        <v>59</v>
      </c>
      <c r="D763" s="161"/>
      <c r="E763" s="152">
        <v>0</v>
      </c>
      <c r="F763" s="115">
        <f>IF(E761&lt;6,"",((E761-6)/12)*(G761/E761))</f>
        <v>0</v>
      </c>
      <c r="G763" s="95">
        <f>F763</f>
        <v>0</v>
      </c>
      <c r="H763" s="162"/>
      <c r="I763" s="99" t="s">
        <v>518</v>
      </c>
      <c r="J763" s="99" t="str">
        <f>VLOOKUP(I763,Presupuesto!$B$11:$C$565,2,0)</f>
        <v>DECIMOCUARTO MES</v>
      </c>
      <c r="K763" s="96" t="str">
        <f t="shared" si="24"/>
        <v>Posgrado</v>
      </c>
      <c r="L763" s="96" t="s">
        <v>394</v>
      </c>
    </row>
    <row r="764" spans="3:12" ht="15.75" thickBot="1" x14ac:dyDescent="0.3">
      <c r="C764" s="135" t="s">
        <v>490</v>
      </c>
      <c r="D764" s="197"/>
      <c r="E764" s="150">
        <v>12</v>
      </c>
      <c r="F764" s="276">
        <f>HLOOKUP($C764,$BZ$2:$CM$3,2,0)</f>
        <v>15004.09</v>
      </c>
      <c r="G764" s="111">
        <f>D764*E764*F764</f>
        <v>0</v>
      </c>
      <c r="H764" s="164"/>
      <c r="I764" s="112" t="s">
        <v>495</v>
      </c>
      <c r="J764" s="112" t="str">
        <f>VLOOKUP(I764,Presupuesto!$B$11:$C$565,2,0)</f>
        <v>SUELDOS Y SALARIOS PERMANENTES</v>
      </c>
      <c r="K764" s="96" t="str">
        <f t="shared" si="24"/>
        <v>Posgrado</v>
      </c>
      <c r="L764" s="96" t="s">
        <v>394</v>
      </c>
    </row>
    <row r="765" spans="3:12" x14ac:dyDescent="0.25">
      <c r="C765" s="169" t="s">
        <v>58</v>
      </c>
      <c r="D765" s="161"/>
      <c r="E765" s="152">
        <v>0</v>
      </c>
      <c r="F765" s="98">
        <f>IF(E764=0,"",(G764/E764)/12*E764)</f>
        <v>0</v>
      </c>
      <c r="G765" s="95">
        <f>F765</f>
        <v>0</v>
      </c>
      <c r="H765" s="162"/>
      <c r="I765" s="114" t="s">
        <v>515</v>
      </c>
      <c r="J765" s="114" t="str">
        <f>VLOOKUP(I765,Presupuesto!$B$11:$C$565,2,0)</f>
        <v>AGUINALDO Y DECIMO CUARTO MES</v>
      </c>
      <c r="K765" s="96" t="str">
        <f t="shared" si="24"/>
        <v>Posgrado</v>
      </c>
      <c r="L765" s="96" t="s">
        <v>394</v>
      </c>
    </row>
    <row r="766" spans="3:12" ht="15.75" thickBot="1" x14ac:dyDescent="0.3">
      <c r="C766" s="170" t="s">
        <v>59</v>
      </c>
      <c r="D766" s="161"/>
      <c r="E766" s="152">
        <v>0</v>
      </c>
      <c r="F766" s="115">
        <f>IF(E764&lt;6,"",((E764-6)/12)*(G764/E764))</f>
        <v>0</v>
      </c>
      <c r="G766" s="95">
        <f>F766</f>
        <v>0</v>
      </c>
      <c r="H766" s="162"/>
      <c r="I766" s="99" t="s">
        <v>518</v>
      </c>
      <c r="J766" s="99" t="str">
        <f>VLOOKUP(I766,Presupuesto!$B$11:$C$565,2,0)</f>
        <v>DECIMOCUARTO MES</v>
      </c>
      <c r="K766" s="96" t="str">
        <f t="shared" si="24"/>
        <v>Posgrado</v>
      </c>
      <c r="L766" s="96" t="s">
        <v>394</v>
      </c>
    </row>
    <row r="767" spans="3:12" ht="15.75" thickBot="1" x14ac:dyDescent="0.3">
      <c r="C767" s="135" t="s">
        <v>491</v>
      </c>
      <c r="D767" s="197"/>
      <c r="E767" s="150">
        <v>12</v>
      </c>
      <c r="F767" s="276">
        <f>HLOOKUP($C767,$BZ$2:$CM$3,2,0)</f>
        <v>13238.9</v>
      </c>
      <c r="G767" s="111">
        <f>D767*E767*F767</f>
        <v>0</v>
      </c>
      <c r="H767" s="164"/>
      <c r="I767" s="112" t="s">
        <v>495</v>
      </c>
      <c r="J767" s="112" t="str">
        <f>VLOOKUP(I767,Presupuesto!$B$11:$C$565,2,0)</f>
        <v>SUELDOS Y SALARIOS PERMANENTES</v>
      </c>
      <c r="K767" s="96" t="str">
        <f t="shared" si="24"/>
        <v>Posgrado</v>
      </c>
      <c r="L767" s="96" t="s">
        <v>394</v>
      </c>
    </row>
    <row r="768" spans="3:12" x14ac:dyDescent="0.25">
      <c r="C768" s="169" t="s">
        <v>58</v>
      </c>
      <c r="D768" s="161"/>
      <c r="E768" s="152">
        <v>0</v>
      </c>
      <c r="F768" s="98">
        <f>IF(E767=0,"",(G767/E767)/12*E767)</f>
        <v>0</v>
      </c>
      <c r="G768" s="95">
        <f>F768</f>
        <v>0</v>
      </c>
      <c r="H768" s="162"/>
      <c r="I768" s="114" t="s">
        <v>515</v>
      </c>
      <c r="J768" s="114" t="str">
        <f>VLOOKUP(I768,Presupuesto!$B$11:$C$565,2,0)</f>
        <v>AGUINALDO Y DECIMO CUARTO MES</v>
      </c>
      <c r="K768" s="96" t="str">
        <f t="shared" si="24"/>
        <v>Posgrado</v>
      </c>
      <c r="L768" s="96" t="s">
        <v>394</v>
      </c>
    </row>
    <row r="769" spans="3:12" ht="15.75" thickBot="1" x14ac:dyDescent="0.3">
      <c r="C769" s="170" t="s">
        <v>59</v>
      </c>
      <c r="D769" s="161"/>
      <c r="E769" s="152">
        <v>0</v>
      </c>
      <c r="F769" s="115">
        <f>IF(E767&lt;6,"",((E767-6)/12)*(G767/E767))</f>
        <v>0</v>
      </c>
      <c r="G769" s="95">
        <f>F769</f>
        <v>0</v>
      </c>
      <c r="H769" s="162"/>
      <c r="I769" s="99" t="s">
        <v>518</v>
      </c>
      <c r="J769" s="99" t="str">
        <f>VLOOKUP(I769,Presupuesto!$B$11:$C$565,2,0)</f>
        <v>DECIMOCUARTO MES</v>
      </c>
      <c r="K769" s="96" t="str">
        <f t="shared" si="24"/>
        <v>Posgrado</v>
      </c>
      <c r="L769" s="96" t="s">
        <v>394</v>
      </c>
    </row>
    <row r="770" spans="3:12" ht="15.75" thickBot="1" x14ac:dyDescent="0.3">
      <c r="C770" s="135" t="s">
        <v>492</v>
      </c>
      <c r="D770" s="197"/>
      <c r="E770" s="150">
        <v>12</v>
      </c>
      <c r="F770" s="276">
        <f>HLOOKUP($C770,$BZ$2:$CM$3,2,0)</f>
        <v>12356.31</v>
      </c>
      <c r="G770" s="111">
        <f>D770*E770*F770</f>
        <v>0</v>
      </c>
      <c r="H770" s="164"/>
      <c r="I770" s="112" t="s">
        <v>495</v>
      </c>
      <c r="J770" s="112" t="str">
        <f>VLOOKUP(I770,Presupuesto!$B$11:$C$565,2,0)</f>
        <v>SUELDOS Y SALARIOS PERMANENTES</v>
      </c>
      <c r="K770" s="96" t="str">
        <f t="shared" ref="K770:K787" si="25">$K$737</f>
        <v>Posgrado</v>
      </c>
      <c r="L770" s="96" t="s">
        <v>394</v>
      </c>
    </row>
    <row r="771" spans="3:12" x14ac:dyDescent="0.25">
      <c r="C771" s="169" t="s">
        <v>58</v>
      </c>
      <c r="D771" s="161"/>
      <c r="E771" s="152">
        <v>0</v>
      </c>
      <c r="F771" s="98">
        <f>IF(E770=0,"",(G770/E770)/12*E770)</f>
        <v>0</v>
      </c>
      <c r="G771" s="95">
        <f>F771</f>
        <v>0</v>
      </c>
      <c r="H771" s="162"/>
      <c r="I771" s="114" t="s">
        <v>515</v>
      </c>
      <c r="J771" s="114" t="str">
        <f>VLOOKUP(I771,Presupuesto!$B$11:$C$565,2,0)</f>
        <v>AGUINALDO Y DECIMO CUARTO MES</v>
      </c>
      <c r="K771" s="96" t="str">
        <f t="shared" si="25"/>
        <v>Posgrado</v>
      </c>
      <c r="L771" s="96" t="s">
        <v>394</v>
      </c>
    </row>
    <row r="772" spans="3:12" ht="15.75" thickBot="1" x14ac:dyDescent="0.3">
      <c r="C772" s="170" t="s">
        <v>59</v>
      </c>
      <c r="D772" s="161"/>
      <c r="E772" s="152">
        <v>0</v>
      </c>
      <c r="F772" s="115">
        <f>IF(E770&lt;6,"",((E770-6)/12)*(G770/E770))</f>
        <v>0</v>
      </c>
      <c r="G772" s="95">
        <f>F772</f>
        <v>0</v>
      </c>
      <c r="H772" s="162"/>
      <c r="I772" s="99" t="s">
        <v>518</v>
      </c>
      <c r="J772" s="99" t="str">
        <f>VLOOKUP(I772,Presupuesto!$B$11:$C$565,2,0)</f>
        <v>DECIMOCUARTO MES</v>
      </c>
      <c r="K772" s="96" t="str">
        <f t="shared" si="25"/>
        <v>Posgrado</v>
      </c>
      <c r="L772" s="96" t="s">
        <v>394</v>
      </c>
    </row>
    <row r="773" spans="3:12" ht="15.75" thickBot="1" x14ac:dyDescent="0.3">
      <c r="C773" s="135" t="s">
        <v>493</v>
      </c>
      <c r="D773" s="197"/>
      <c r="E773" s="150">
        <v>12</v>
      </c>
      <c r="F773" s="276">
        <f>HLOOKUP($C773,$BZ$2:$CM$3,2,0)</f>
        <v>463.22</v>
      </c>
      <c r="G773" s="111">
        <f>D773*E773*F773</f>
        <v>0</v>
      </c>
      <c r="H773" s="164"/>
      <c r="I773" s="112" t="s">
        <v>495</v>
      </c>
      <c r="J773" s="112" t="str">
        <f>VLOOKUP(I773,Presupuesto!$B$11:$C$565,2,0)</f>
        <v>SUELDOS Y SALARIOS PERMANENTES</v>
      </c>
      <c r="K773" s="96" t="str">
        <f t="shared" si="25"/>
        <v>Posgrado</v>
      </c>
      <c r="L773" s="96" t="s">
        <v>394</v>
      </c>
    </row>
    <row r="774" spans="3:12" x14ac:dyDescent="0.25">
      <c r="C774" s="169" t="s">
        <v>58</v>
      </c>
      <c r="D774" s="161"/>
      <c r="E774" s="152">
        <v>0</v>
      </c>
      <c r="F774" s="98">
        <f>IF(E773=0,"",(G773/E773)/12*E773)</f>
        <v>0</v>
      </c>
      <c r="G774" s="95">
        <f>F774</f>
        <v>0</v>
      </c>
      <c r="H774" s="162"/>
      <c r="I774" s="114" t="s">
        <v>515</v>
      </c>
      <c r="J774" s="114" t="str">
        <f>VLOOKUP(I774,Presupuesto!$B$11:$C$565,2,0)</f>
        <v>AGUINALDO Y DECIMO CUARTO MES</v>
      </c>
      <c r="K774" s="96" t="str">
        <f t="shared" si="25"/>
        <v>Posgrado</v>
      </c>
      <c r="L774" s="96" t="s">
        <v>394</v>
      </c>
    </row>
    <row r="775" spans="3:12" ht="15.75" thickBot="1" x14ac:dyDescent="0.3">
      <c r="C775" s="170" t="s">
        <v>59</v>
      </c>
      <c r="D775" s="161"/>
      <c r="E775" s="152">
        <v>0</v>
      </c>
      <c r="F775" s="115">
        <f>IF(E773&lt;6,"",((E773-6)/12)*(G773/E773))</f>
        <v>0</v>
      </c>
      <c r="G775" s="95">
        <f>F775</f>
        <v>0</v>
      </c>
      <c r="H775" s="162"/>
      <c r="I775" s="99" t="s">
        <v>518</v>
      </c>
      <c r="J775" s="99" t="str">
        <f>VLOOKUP(I775,Presupuesto!$B$11:$C$565,2,0)</f>
        <v>DECIMOCUARTO MES</v>
      </c>
      <c r="K775" s="96" t="str">
        <f t="shared" si="25"/>
        <v>Posgrado</v>
      </c>
      <c r="L775" s="96" t="s">
        <v>394</v>
      </c>
    </row>
    <row r="776" spans="3:12" ht="15.75" thickBot="1" x14ac:dyDescent="0.3">
      <c r="C776" s="135" t="s">
        <v>494</v>
      </c>
      <c r="D776" s="197"/>
      <c r="E776" s="150">
        <v>12</v>
      </c>
      <c r="F776" s="276">
        <f>HLOOKUP($C776,$BZ$2:$CM$3,2,0)</f>
        <v>2007.3</v>
      </c>
      <c r="G776" s="111">
        <f>D776*E776*F776</f>
        <v>0</v>
      </c>
      <c r="H776" s="164"/>
      <c r="I776" s="112" t="s">
        <v>495</v>
      </c>
      <c r="J776" s="112" t="str">
        <f>VLOOKUP(I776,Presupuesto!$B$11:$C$565,2,0)</f>
        <v>SUELDOS Y SALARIOS PERMANENTES</v>
      </c>
      <c r="K776" s="96" t="str">
        <f t="shared" si="25"/>
        <v>Posgrado</v>
      </c>
      <c r="L776" s="96" t="s">
        <v>394</v>
      </c>
    </row>
    <row r="777" spans="3:12" x14ac:dyDescent="0.25">
      <c r="C777" s="169" t="s">
        <v>58</v>
      </c>
      <c r="D777" s="161"/>
      <c r="E777" s="152">
        <v>0</v>
      </c>
      <c r="F777" s="98">
        <f>IF(E776=0,"",(G776/E776)/12*E776)</f>
        <v>0</v>
      </c>
      <c r="G777" s="95">
        <f>F777</f>
        <v>0</v>
      </c>
      <c r="H777" s="162"/>
      <c r="I777" s="114" t="s">
        <v>515</v>
      </c>
      <c r="J777" s="114" t="str">
        <f>VLOOKUP(I777,Presupuesto!$B$11:$C$565,2,0)</f>
        <v>AGUINALDO Y DECIMO CUARTO MES</v>
      </c>
      <c r="K777" s="96" t="str">
        <f t="shared" si="25"/>
        <v>Posgrado</v>
      </c>
      <c r="L777" s="96" t="s">
        <v>394</v>
      </c>
    </row>
    <row r="778" spans="3:12" ht="15.75" thickBot="1" x14ac:dyDescent="0.3">
      <c r="C778" s="170" t="s">
        <v>59</v>
      </c>
      <c r="D778" s="161"/>
      <c r="E778" s="152">
        <v>0</v>
      </c>
      <c r="F778" s="115">
        <f>IF(E776&lt;6,"",((E776-6)/12)*(G776/E776))</f>
        <v>0</v>
      </c>
      <c r="G778" s="95">
        <f>F778</f>
        <v>0</v>
      </c>
      <c r="H778" s="162"/>
      <c r="I778" s="99" t="s">
        <v>518</v>
      </c>
      <c r="J778" s="99" t="str">
        <f>VLOOKUP(I778,Presupuesto!$B$11:$C$565,2,0)</f>
        <v>DECIMOCUARTO MES</v>
      </c>
      <c r="K778" s="96" t="str">
        <f t="shared" si="25"/>
        <v>Posgrado</v>
      </c>
      <c r="L778" s="96" t="s">
        <v>394</v>
      </c>
    </row>
    <row r="779" spans="3:12" ht="15.75" thickBot="1" x14ac:dyDescent="0.3">
      <c r="C779" s="138" t="s">
        <v>83</v>
      </c>
      <c r="D779" s="197"/>
      <c r="E779" s="150">
        <v>12</v>
      </c>
      <c r="F779" s="137">
        <v>30000</v>
      </c>
      <c r="G779" s="111">
        <f>D779*E779*F779</f>
        <v>0</v>
      </c>
      <c r="H779" s="164"/>
      <c r="I779" s="112" t="s">
        <v>563</v>
      </c>
      <c r="J779" s="112" t="str">
        <f>VLOOKUP(I779,Presupuesto!$B$11:$C$565,2,0)</f>
        <v>CONTRATOS ESPECIALES</v>
      </c>
      <c r="K779" s="96" t="str">
        <f t="shared" si="25"/>
        <v>Posgrado</v>
      </c>
      <c r="L779" s="96" t="s">
        <v>394</v>
      </c>
    </row>
    <row r="780" spans="3:12" x14ac:dyDescent="0.25">
      <c r="C780" s="169" t="s">
        <v>58</v>
      </c>
      <c r="D780" s="161"/>
      <c r="E780" s="152">
        <v>0</v>
      </c>
      <c r="F780" s="115">
        <f>IF(E779=0,"",(G779/E779)/12*E779)</f>
        <v>0</v>
      </c>
      <c r="G780" s="95">
        <f>F780</f>
        <v>0</v>
      </c>
      <c r="H780" s="162"/>
      <c r="I780" s="99" t="s">
        <v>563</v>
      </c>
      <c r="J780" s="99" t="str">
        <f>VLOOKUP(I780,Presupuesto!$B$11:$C$565,2,0)</f>
        <v>CONTRATOS ESPECIALES</v>
      </c>
      <c r="K780" s="96" t="str">
        <f t="shared" si="25"/>
        <v>Posgrado</v>
      </c>
      <c r="L780" s="96" t="s">
        <v>393</v>
      </c>
    </row>
    <row r="781" spans="3:12" ht="15.75" thickBot="1" x14ac:dyDescent="0.3">
      <c r="C781" s="170" t="s">
        <v>59</v>
      </c>
      <c r="D781" s="161"/>
      <c r="E781" s="152">
        <v>0</v>
      </c>
      <c r="F781" s="98">
        <f>IF(E779&lt;6,"",((E779-6)/12)*(G779/E779))</f>
        <v>0</v>
      </c>
      <c r="G781" s="95">
        <f>F781</f>
        <v>0</v>
      </c>
      <c r="H781" s="162"/>
      <c r="I781" s="99" t="s">
        <v>563</v>
      </c>
      <c r="J781" s="99" t="str">
        <f>VLOOKUP(I781,Presupuesto!$B$11:$C$565,2,0)</f>
        <v>CONTRATOS ESPECIALES</v>
      </c>
      <c r="K781" s="96" t="str">
        <f t="shared" si="25"/>
        <v>Posgrado</v>
      </c>
      <c r="L781" s="96" t="s">
        <v>398</v>
      </c>
    </row>
    <row r="782" spans="3:12" ht="15.75" thickBot="1" x14ac:dyDescent="0.3">
      <c r="C782" s="138" t="s">
        <v>60</v>
      </c>
      <c r="D782" s="197"/>
      <c r="E782" s="150">
        <v>12</v>
      </c>
      <c r="F782" s="116">
        <v>30000</v>
      </c>
      <c r="G782" s="111">
        <f>D782*E782*F782</f>
        <v>0</v>
      </c>
      <c r="H782" s="164"/>
      <c r="I782" s="112" t="s">
        <v>704</v>
      </c>
      <c r="J782" s="112" t="str">
        <f>VLOOKUP(I782,Presupuesto!$B$11:$C$565,2,0)</f>
        <v>OTROS SERVICIOS TECNICOS Y PROFESIONALES</v>
      </c>
      <c r="K782" s="96" t="str">
        <f t="shared" si="25"/>
        <v>Posgrado</v>
      </c>
      <c r="L782" s="96" t="s">
        <v>393</v>
      </c>
    </row>
    <row r="783" spans="3:12" x14ac:dyDescent="0.25">
      <c r="C783" s="169" t="s">
        <v>58</v>
      </c>
      <c r="D783" s="161"/>
      <c r="E783" s="152">
        <v>0</v>
      </c>
      <c r="F783" s="98">
        <v>0</v>
      </c>
      <c r="G783" s="95">
        <f>F783</f>
        <v>0</v>
      </c>
      <c r="H783" s="162"/>
      <c r="I783" s="99" t="s">
        <v>704</v>
      </c>
      <c r="J783" s="99" t="str">
        <f>VLOOKUP(I783,Presupuesto!$B$11:$C$565,2,0)</f>
        <v>OTROS SERVICIOS TECNICOS Y PROFESIONALES</v>
      </c>
      <c r="K783" s="96" t="str">
        <f t="shared" si="25"/>
        <v>Posgrado</v>
      </c>
      <c r="L783" s="96" t="s">
        <v>393</v>
      </c>
    </row>
    <row r="784" spans="3:12" ht="15.75" thickBot="1" x14ac:dyDescent="0.3">
      <c r="C784" s="170" t="s">
        <v>59</v>
      </c>
      <c r="D784" s="161"/>
      <c r="E784" s="152">
        <v>0</v>
      </c>
      <c r="F784" s="98">
        <v>0</v>
      </c>
      <c r="G784" s="95">
        <f>F784</f>
        <v>0</v>
      </c>
      <c r="H784" s="162"/>
      <c r="I784" s="99" t="s">
        <v>704</v>
      </c>
      <c r="J784" s="99" t="str">
        <f>VLOOKUP(I784,Presupuesto!$B$11:$C$565,2,0)</f>
        <v>OTROS SERVICIOS TECNICOS Y PROFESIONALES</v>
      </c>
      <c r="K784" s="96" t="str">
        <f t="shared" si="25"/>
        <v>Posgrado</v>
      </c>
      <c r="L784" s="96" t="s">
        <v>393</v>
      </c>
    </row>
    <row r="785" spans="3:12" ht="15.75" thickBot="1" x14ac:dyDescent="0.3">
      <c r="C785" s="138" t="s">
        <v>61</v>
      </c>
      <c r="D785" s="197"/>
      <c r="E785" s="150">
        <v>12</v>
      </c>
      <c r="F785" s="116">
        <v>30000</v>
      </c>
      <c r="G785" s="111">
        <f>D785*E785*F785</f>
        <v>0</v>
      </c>
      <c r="H785" s="164"/>
      <c r="I785" s="112" t="s">
        <v>495</v>
      </c>
      <c r="J785" s="112" t="str">
        <f>VLOOKUP(I785,Presupuesto!$B$11:$C$565,2,0)</f>
        <v>SUELDOS Y SALARIOS PERMANENTES</v>
      </c>
      <c r="K785" s="96" t="str">
        <f t="shared" si="25"/>
        <v>Posgrado</v>
      </c>
      <c r="L785" s="96" t="s">
        <v>393</v>
      </c>
    </row>
    <row r="786" spans="3:12" x14ac:dyDescent="0.25">
      <c r="C786" s="169" t="s">
        <v>58</v>
      </c>
      <c r="D786" s="167"/>
      <c r="E786" s="129">
        <v>0</v>
      </c>
      <c r="F786" s="117">
        <f>IF(E785=0,"",(G785/E785)/12*E785)</f>
        <v>0</v>
      </c>
      <c r="G786" s="118">
        <f>F786</f>
        <v>0</v>
      </c>
      <c r="H786" s="162"/>
      <c r="I786" s="99" t="s">
        <v>515</v>
      </c>
      <c r="J786" s="99" t="str">
        <f>VLOOKUP(I786,Presupuesto!$B$11:$C$565,2,0)</f>
        <v>AGUINALDO Y DECIMO CUARTO MES</v>
      </c>
      <c r="K786" s="96" t="str">
        <f t="shared" si="25"/>
        <v>Posgrado</v>
      </c>
      <c r="L786" s="96" t="s">
        <v>393</v>
      </c>
    </row>
    <row r="787" spans="3:12" ht="15.75" thickBot="1" x14ac:dyDescent="0.3">
      <c r="C787" s="171" t="s">
        <v>59</v>
      </c>
      <c r="D787" s="160"/>
      <c r="E787" s="130">
        <v>0</v>
      </c>
      <c r="F787" s="103">
        <f>IF(E785&lt;6,"",((E785-6)/12)*(G785/E785))</f>
        <v>0</v>
      </c>
      <c r="G787" s="103">
        <f>F787</f>
        <v>0</v>
      </c>
      <c r="H787" s="160"/>
      <c r="I787" s="104" t="s">
        <v>518</v>
      </c>
      <c r="J787" s="122" t="str">
        <f>VLOOKUP(I787,Presupuesto!$B$11:$C$565,2,0)</f>
        <v>DECIMOCUARTO MES</v>
      </c>
      <c r="K787" s="104" t="str">
        <f t="shared" si="25"/>
        <v>Posgrado</v>
      </c>
      <c r="L787" s="122" t="s">
        <v>393</v>
      </c>
    </row>
    <row r="789" spans="3:12" ht="15.75" thickBot="1" x14ac:dyDescent="0.3"/>
    <row r="790" spans="3:12" ht="15.75" thickBot="1" x14ac:dyDescent="0.3">
      <c r="C790" s="69" t="s">
        <v>43</v>
      </c>
      <c r="D790" s="30">
        <f>SUM(G797:G847)</f>
        <v>0</v>
      </c>
      <c r="E790" s="91"/>
      <c r="F790" s="91"/>
      <c r="G790" s="91"/>
      <c r="H790" s="75"/>
      <c r="I790" s="75"/>
      <c r="J790" s="75"/>
    </row>
    <row r="791" spans="3:12" x14ac:dyDescent="0.25">
      <c r="D791" s="31"/>
      <c r="E791" s="91"/>
      <c r="F791" s="91"/>
      <c r="G791" s="91"/>
      <c r="H791" s="75"/>
      <c r="I791" s="75"/>
      <c r="J791" s="75"/>
    </row>
    <row r="792" spans="3:12" x14ac:dyDescent="0.25">
      <c r="D792" s="31"/>
      <c r="E792" s="91"/>
      <c r="F792" s="91"/>
      <c r="G792" s="91"/>
      <c r="H792" s="75"/>
      <c r="I792" s="75"/>
      <c r="J792" s="75"/>
    </row>
    <row r="793" spans="3:12" ht="15.75" x14ac:dyDescent="0.25">
      <c r="C793" s="200" t="s">
        <v>391</v>
      </c>
      <c r="D793" s="322"/>
      <c r="E793" s="91"/>
      <c r="F793" s="91"/>
      <c r="G793" s="91"/>
      <c r="H793" s="75"/>
      <c r="I793" s="75"/>
      <c r="J793" s="75"/>
      <c r="K793" s="151"/>
    </row>
    <row r="794" spans="3:12" ht="18.75" x14ac:dyDescent="0.25">
      <c r="C794" s="205"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TIC_vacía'!$F:$G,2,FALSE),IFERROR(VLOOKUP(D793,'16. Desa. del Sistema Educ.Sup.'!$F:$G,2,FALSE),IFERROR(VLOOKUP(D793,'8. Cultura de Inno. Insti...'!$F:$G,2,FALSE),VLOOKUP(D793,'7. Lo Esencial de la Reforma U.'!$F:$G,2,0)))))))))))))))))</f>
        <v>#N/A</v>
      </c>
      <c r="D794" s="31"/>
      <c r="E794" s="91"/>
      <c r="F794" s="91"/>
      <c r="G794" s="91"/>
      <c r="H794" s="75"/>
      <c r="I794" s="75"/>
      <c r="J794" s="75"/>
      <c r="K794" s="151"/>
    </row>
    <row r="795" spans="3:12" ht="15.75" thickBot="1" x14ac:dyDescent="0.3">
      <c r="C795" s="175"/>
      <c r="D795" s="31"/>
      <c r="E795" s="91"/>
      <c r="F795" s="91"/>
      <c r="G795" s="91"/>
      <c r="H795" s="75"/>
      <c r="I795" s="75"/>
      <c r="J795" s="75"/>
      <c r="K795" s="151"/>
    </row>
    <row r="796" spans="3:12" ht="30.75" thickBot="1" x14ac:dyDescent="0.3">
      <c r="C796" s="132" t="s">
        <v>44</v>
      </c>
      <c r="D796" s="136" t="s">
        <v>55</v>
      </c>
      <c r="E796" s="168" t="s">
        <v>56</v>
      </c>
      <c r="F796" s="136" t="s">
        <v>57</v>
      </c>
      <c r="G796" s="133" t="s">
        <v>27</v>
      </c>
      <c r="H796" s="131" t="s">
        <v>130</v>
      </c>
      <c r="I796" s="134" t="s">
        <v>46</v>
      </c>
      <c r="J796" s="134" t="s">
        <v>131</v>
      </c>
      <c r="K796" s="134" t="s">
        <v>409</v>
      </c>
      <c r="L796" s="134" t="s">
        <v>410</v>
      </c>
    </row>
    <row r="797" spans="3:12" ht="15.75" thickBot="1" x14ac:dyDescent="0.3">
      <c r="C797" s="135" t="s">
        <v>481</v>
      </c>
      <c r="D797" s="197"/>
      <c r="E797" s="150">
        <v>12</v>
      </c>
      <c r="F797" s="276">
        <f>HLOOKUP($C797,$BZ$2:$CM$3,2,0)</f>
        <v>43674.39</v>
      </c>
      <c r="G797" s="111">
        <f>D797*E797*F797</f>
        <v>0</v>
      </c>
      <c r="H797" s="164"/>
      <c r="I797" s="112" t="s">
        <v>495</v>
      </c>
      <c r="J797" s="112" t="str">
        <f>VLOOKUP(I797,Presupuesto!$B$11:$C$565,2,0)</f>
        <v>SUELDOS Y SALARIOS PERMANENTES</v>
      </c>
      <c r="K797" s="213" t="s">
        <v>1446</v>
      </c>
      <c r="L797" s="96" t="s">
        <v>393</v>
      </c>
    </row>
    <row r="798" spans="3:12" x14ac:dyDescent="0.25">
      <c r="C798" s="169" t="s">
        <v>58</v>
      </c>
      <c r="D798" s="161"/>
      <c r="E798" s="152">
        <v>0</v>
      </c>
      <c r="F798" s="98">
        <f>IF(E797=0,"",(G797/E797)/12*E797)</f>
        <v>0</v>
      </c>
      <c r="G798" s="95">
        <f>F798</f>
        <v>0</v>
      </c>
      <c r="H798" s="162"/>
      <c r="I798" s="114" t="s">
        <v>515</v>
      </c>
      <c r="J798" s="114" t="str">
        <f>VLOOKUP(I798,Presupuesto!$B$11:$C$565,2,0)</f>
        <v>AGUINALDO Y DECIMO CUARTO MES</v>
      </c>
      <c r="K798" s="96" t="str">
        <f t="shared" ref="K798:K829" si="26">$K$797</f>
        <v>Posgrado</v>
      </c>
      <c r="L798" s="96" t="s">
        <v>411</v>
      </c>
    </row>
    <row r="799" spans="3:12" ht="15.75" thickBot="1" x14ac:dyDescent="0.3">
      <c r="C799" s="170" t="s">
        <v>59</v>
      </c>
      <c r="D799" s="161"/>
      <c r="E799" s="152">
        <v>0</v>
      </c>
      <c r="F799" s="115">
        <f>IF(E797&lt;6,"",((E797-6)/12)*(G797/E797))</f>
        <v>0</v>
      </c>
      <c r="G799" s="95">
        <f>F799</f>
        <v>0</v>
      </c>
      <c r="H799" s="162"/>
      <c r="I799" s="99" t="s">
        <v>518</v>
      </c>
      <c r="J799" s="99" t="str">
        <f>VLOOKUP(I799,Presupuesto!$B$11:$C$565,2,0)</f>
        <v>DECIMOCUARTO MES</v>
      </c>
      <c r="K799" s="96" t="str">
        <f t="shared" si="26"/>
        <v>Posgrado</v>
      </c>
      <c r="L799" s="96" t="s">
        <v>394</v>
      </c>
    </row>
    <row r="800" spans="3:12" ht="15.75" thickBot="1" x14ac:dyDescent="0.3">
      <c r="C800" s="135" t="s">
        <v>482</v>
      </c>
      <c r="D800" s="197"/>
      <c r="E800" s="150">
        <v>12</v>
      </c>
      <c r="F800" s="276">
        <f>HLOOKUP($C800,$BZ$2:$CM$3,2,0)</f>
        <v>39703.99</v>
      </c>
      <c r="G800" s="111">
        <f>D800*E800*F800</f>
        <v>0</v>
      </c>
      <c r="H800" s="164"/>
      <c r="I800" s="112" t="s">
        <v>495</v>
      </c>
      <c r="J800" s="112" t="str">
        <f>VLOOKUP(I800,Presupuesto!$B$11:$C$565,2,0)</f>
        <v>SUELDOS Y SALARIOS PERMANENTES</v>
      </c>
      <c r="K800" s="96" t="str">
        <f t="shared" si="26"/>
        <v>Posgrado</v>
      </c>
      <c r="L800" s="96" t="s">
        <v>394</v>
      </c>
    </row>
    <row r="801" spans="3:12" x14ac:dyDescent="0.25">
      <c r="C801" s="169" t="s">
        <v>58</v>
      </c>
      <c r="D801" s="161"/>
      <c r="E801" s="152">
        <v>0</v>
      </c>
      <c r="F801" s="98">
        <f>IF(E800=0,"",(G800/E800)/12*E800)</f>
        <v>0</v>
      </c>
      <c r="G801" s="95">
        <f>F801</f>
        <v>0</v>
      </c>
      <c r="H801" s="162"/>
      <c r="I801" s="114" t="s">
        <v>515</v>
      </c>
      <c r="J801" s="114" t="str">
        <f>VLOOKUP(I801,Presupuesto!$B$11:$C$565,2,0)</f>
        <v>AGUINALDO Y DECIMO CUARTO MES</v>
      </c>
      <c r="K801" s="96" t="str">
        <f t="shared" si="26"/>
        <v>Posgrado</v>
      </c>
      <c r="L801" s="96" t="s">
        <v>394</v>
      </c>
    </row>
    <row r="802" spans="3:12" ht="15.75" thickBot="1" x14ac:dyDescent="0.3">
      <c r="C802" s="170" t="s">
        <v>59</v>
      </c>
      <c r="D802" s="161"/>
      <c r="E802" s="152">
        <v>0</v>
      </c>
      <c r="F802" s="115">
        <f>IF(E800&lt;6,"",((E800-6)/12)*(G800/E800))</f>
        <v>0</v>
      </c>
      <c r="G802" s="95">
        <f>F802</f>
        <v>0</v>
      </c>
      <c r="H802" s="162"/>
      <c r="I802" s="99" t="s">
        <v>518</v>
      </c>
      <c r="J802" s="99" t="str">
        <f>VLOOKUP(I802,Presupuesto!$B$11:$C$565,2,0)</f>
        <v>DECIMOCUARTO MES</v>
      </c>
      <c r="K802" s="96" t="str">
        <f t="shared" si="26"/>
        <v>Posgrado</v>
      </c>
      <c r="L802" s="96" t="s">
        <v>394</v>
      </c>
    </row>
    <row r="803" spans="3:12" ht="15.75" thickBot="1" x14ac:dyDescent="0.3">
      <c r="C803" s="135" t="s">
        <v>483</v>
      </c>
      <c r="D803" s="197"/>
      <c r="E803" s="150">
        <v>12</v>
      </c>
      <c r="F803" s="276">
        <f>HLOOKUP($C803,$BZ$2:$CM$3,2,0)</f>
        <v>35733.589999999997</v>
      </c>
      <c r="G803" s="111">
        <f>D803*E803*F803</f>
        <v>0</v>
      </c>
      <c r="H803" s="164"/>
      <c r="I803" s="112" t="s">
        <v>495</v>
      </c>
      <c r="J803" s="112" t="str">
        <f>VLOOKUP(I803,Presupuesto!$B$11:$C$565,2,0)</f>
        <v>SUELDOS Y SALARIOS PERMANENTES</v>
      </c>
      <c r="K803" s="96" t="str">
        <f t="shared" si="26"/>
        <v>Posgrado</v>
      </c>
      <c r="L803" s="96" t="s">
        <v>394</v>
      </c>
    </row>
    <row r="804" spans="3:12" x14ac:dyDescent="0.25">
      <c r="C804" s="169" t="s">
        <v>58</v>
      </c>
      <c r="D804" s="161"/>
      <c r="E804" s="152">
        <v>0</v>
      </c>
      <c r="F804" s="98">
        <f>IF(E803=0,"",(G803/E803)/12*E803)</f>
        <v>0</v>
      </c>
      <c r="G804" s="95">
        <f>F804</f>
        <v>0</v>
      </c>
      <c r="H804" s="162"/>
      <c r="I804" s="114" t="s">
        <v>515</v>
      </c>
      <c r="J804" s="114" t="str">
        <f>VLOOKUP(I804,Presupuesto!$B$11:$C$565,2,0)</f>
        <v>AGUINALDO Y DECIMO CUARTO MES</v>
      </c>
      <c r="K804" s="96" t="str">
        <f t="shared" si="26"/>
        <v>Posgrado</v>
      </c>
      <c r="L804" s="96" t="s">
        <v>394</v>
      </c>
    </row>
    <row r="805" spans="3:12" ht="15.75" thickBot="1" x14ac:dyDescent="0.3">
      <c r="C805" s="170" t="s">
        <v>59</v>
      </c>
      <c r="D805" s="161"/>
      <c r="E805" s="152">
        <v>0</v>
      </c>
      <c r="F805" s="115">
        <f>IF(E803&lt;6,"",((E803-6)/12)*(G803/E803))</f>
        <v>0</v>
      </c>
      <c r="G805" s="95">
        <f>F805</f>
        <v>0</v>
      </c>
      <c r="H805" s="162"/>
      <c r="I805" s="99" t="s">
        <v>518</v>
      </c>
      <c r="J805" s="99" t="str">
        <f>VLOOKUP(I805,Presupuesto!$B$11:$C$565,2,0)</f>
        <v>DECIMOCUARTO MES</v>
      </c>
      <c r="K805" s="96" t="str">
        <f t="shared" si="26"/>
        <v>Posgrado</v>
      </c>
      <c r="L805" s="96" t="s">
        <v>394</v>
      </c>
    </row>
    <row r="806" spans="3:12" ht="15.75" thickBot="1" x14ac:dyDescent="0.3">
      <c r="C806" s="135" t="s">
        <v>484</v>
      </c>
      <c r="D806" s="197"/>
      <c r="E806" s="150">
        <v>12</v>
      </c>
      <c r="F806" s="276">
        <f>HLOOKUP($C806,$BZ$2:$CM$3,2,0)</f>
        <v>31763.19</v>
      </c>
      <c r="G806" s="111">
        <f>D806*E806*F806</f>
        <v>0</v>
      </c>
      <c r="H806" s="164"/>
      <c r="I806" s="112" t="s">
        <v>495</v>
      </c>
      <c r="J806" s="112" t="str">
        <f>VLOOKUP(I806,Presupuesto!$B$11:$C$565,2,0)</f>
        <v>SUELDOS Y SALARIOS PERMANENTES</v>
      </c>
      <c r="K806" s="96" t="str">
        <f t="shared" si="26"/>
        <v>Posgrado</v>
      </c>
      <c r="L806" s="96" t="s">
        <v>394</v>
      </c>
    </row>
    <row r="807" spans="3:12" x14ac:dyDescent="0.25">
      <c r="C807" s="169" t="s">
        <v>58</v>
      </c>
      <c r="D807" s="161"/>
      <c r="E807" s="152">
        <v>0</v>
      </c>
      <c r="F807" s="98">
        <f>IF(E806=0,"",(G806/E806)/12*E806)</f>
        <v>0</v>
      </c>
      <c r="G807" s="95">
        <f>F807</f>
        <v>0</v>
      </c>
      <c r="H807" s="162"/>
      <c r="I807" s="114" t="s">
        <v>515</v>
      </c>
      <c r="J807" s="114" t="str">
        <f>VLOOKUP(I807,Presupuesto!$B$11:$C$565,2,0)</f>
        <v>AGUINALDO Y DECIMO CUARTO MES</v>
      </c>
      <c r="K807" s="96" t="str">
        <f t="shared" si="26"/>
        <v>Posgrado</v>
      </c>
      <c r="L807" s="96" t="s">
        <v>394</v>
      </c>
    </row>
    <row r="808" spans="3:12" ht="15.75" thickBot="1" x14ac:dyDescent="0.3">
      <c r="C808" s="170" t="s">
        <v>59</v>
      </c>
      <c r="D808" s="161"/>
      <c r="E808" s="152">
        <v>0</v>
      </c>
      <c r="F808" s="115">
        <f>IF(E806&lt;6,"",((E806-6)/12)*(G806/E806))</f>
        <v>0</v>
      </c>
      <c r="G808" s="95">
        <f>F808</f>
        <v>0</v>
      </c>
      <c r="H808" s="162"/>
      <c r="I808" s="99" t="s">
        <v>518</v>
      </c>
      <c r="J808" s="99" t="str">
        <f>VLOOKUP(I808,Presupuesto!$B$11:$C$565,2,0)</f>
        <v>DECIMOCUARTO MES</v>
      </c>
      <c r="K808" s="96" t="str">
        <f t="shared" si="26"/>
        <v>Posgrado</v>
      </c>
      <c r="L808" s="96" t="s">
        <v>394</v>
      </c>
    </row>
    <row r="809" spans="3:12" ht="15.75" thickBot="1" x14ac:dyDescent="0.3">
      <c r="C809" s="135" t="s">
        <v>485</v>
      </c>
      <c r="D809" s="197"/>
      <c r="E809" s="150">
        <v>12</v>
      </c>
      <c r="F809" s="276">
        <f>HLOOKUP($C809,$BZ$2:$CM$3,2,0)</f>
        <v>29777.99</v>
      </c>
      <c r="G809" s="111">
        <f>D809*E809*F809</f>
        <v>0</v>
      </c>
      <c r="H809" s="164"/>
      <c r="I809" s="112" t="s">
        <v>495</v>
      </c>
      <c r="J809" s="112" t="str">
        <f>VLOOKUP(I809,Presupuesto!$B$11:$C$565,2,0)</f>
        <v>SUELDOS Y SALARIOS PERMANENTES</v>
      </c>
      <c r="K809" s="96" t="str">
        <f t="shared" si="26"/>
        <v>Posgrado</v>
      </c>
      <c r="L809" s="96" t="s">
        <v>394</v>
      </c>
    </row>
    <row r="810" spans="3:12" x14ac:dyDescent="0.25">
      <c r="C810" s="169" t="s">
        <v>58</v>
      </c>
      <c r="D810" s="161"/>
      <c r="E810" s="152">
        <v>0</v>
      </c>
      <c r="F810" s="98">
        <f>IF(E809=0,"",(G809/E809)/12*E809)</f>
        <v>0</v>
      </c>
      <c r="G810" s="95">
        <f>F810</f>
        <v>0</v>
      </c>
      <c r="H810" s="162"/>
      <c r="I810" s="114" t="s">
        <v>515</v>
      </c>
      <c r="J810" s="114" t="str">
        <f>VLOOKUP(I810,Presupuesto!$B$11:$C$565,2,0)</f>
        <v>AGUINALDO Y DECIMO CUARTO MES</v>
      </c>
      <c r="K810" s="96" t="str">
        <f t="shared" si="26"/>
        <v>Posgrado</v>
      </c>
      <c r="L810" s="96" t="s">
        <v>394</v>
      </c>
    </row>
    <row r="811" spans="3:12" ht="15.75" thickBot="1" x14ac:dyDescent="0.3">
      <c r="C811" s="170" t="s">
        <v>59</v>
      </c>
      <c r="D811" s="161"/>
      <c r="E811" s="152">
        <v>0</v>
      </c>
      <c r="F811" s="115">
        <f>IF(E809&lt;6,"",((E809-6)/12)*(G809/E809))</f>
        <v>0</v>
      </c>
      <c r="G811" s="95">
        <f>F811</f>
        <v>0</v>
      </c>
      <c r="H811" s="162"/>
      <c r="I811" s="99" t="s">
        <v>518</v>
      </c>
      <c r="J811" s="99" t="str">
        <f>VLOOKUP(I811,Presupuesto!$B$11:$C$565,2,0)</f>
        <v>DECIMOCUARTO MES</v>
      </c>
      <c r="K811" s="96" t="str">
        <f t="shared" si="26"/>
        <v>Posgrado</v>
      </c>
      <c r="L811" s="96" t="s">
        <v>394</v>
      </c>
    </row>
    <row r="812" spans="3:12" ht="15.75" thickBot="1" x14ac:dyDescent="0.3">
      <c r="C812" s="135" t="s">
        <v>486</v>
      </c>
      <c r="D812" s="197"/>
      <c r="E812" s="150">
        <v>12</v>
      </c>
      <c r="F812" s="276">
        <f>HLOOKUP($C812,$BZ$2:$CM$3,2,0)</f>
        <v>27792.79</v>
      </c>
      <c r="G812" s="111">
        <f>D812*E812*F812</f>
        <v>0</v>
      </c>
      <c r="H812" s="164"/>
      <c r="I812" s="112" t="s">
        <v>495</v>
      </c>
      <c r="J812" s="112" t="str">
        <f>VLOOKUP(I812,Presupuesto!$B$11:$C$565,2,0)</f>
        <v>SUELDOS Y SALARIOS PERMANENTES</v>
      </c>
      <c r="K812" s="96" t="str">
        <f t="shared" si="26"/>
        <v>Posgrado</v>
      </c>
      <c r="L812" s="96" t="s">
        <v>394</v>
      </c>
    </row>
    <row r="813" spans="3:12" x14ac:dyDescent="0.25">
      <c r="C813" s="169" t="s">
        <v>58</v>
      </c>
      <c r="D813" s="161"/>
      <c r="E813" s="152">
        <v>0</v>
      </c>
      <c r="F813" s="98">
        <f>IF(E812=0,"",(G812/E812)/12*E812)</f>
        <v>0</v>
      </c>
      <c r="G813" s="95">
        <f>F813</f>
        <v>0</v>
      </c>
      <c r="H813" s="162"/>
      <c r="I813" s="114" t="s">
        <v>515</v>
      </c>
      <c r="J813" s="114" t="str">
        <f>VLOOKUP(I813,Presupuesto!$B$11:$C$565,2,0)</f>
        <v>AGUINALDO Y DECIMO CUARTO MES</v>
      </c>
      <c r="K813" s="96" t="str">
        <f t="shared" si="26"/>
        <v>Posgrado</v>
      </c>
      <c r="L813" s="96" t="s">
        <v>394</v>
      </c>
    </row>
    <row r="814" spans="3:12" ht="15.75" thickBot="1" x14ac:dyDescent="0.3">
      <c r="C814" s="170" t="s">
        <v>59</v>
      </c>
      <c r="D814" s="161"/>
      <c r="E814" s="152">
        <v>0</v>
      </c>
      <c r="F814" s="115">
        <f>IF(E812&lt;6,"",((E812-6)/12)*(G812/E812))</f>
        <v>0</v>
      </c>
      <c r="G814" s="95">
        <f>F814</f>
        <v>0</v>
      </c>
      <c r="H814" s="162"/>
      <c r="I814" s="99" t="s">
        <v>518</v>
      </c>
      <c r="J814" s="99" t="str">
        <f>VLOOKUP(I814,Presupuesto!$B$11:$C$565,2,0)</f>
        <v>DECIMOCUARTO MES</v>
      </c>
      <c r="K814" s="96" t="str">
        <f t="shared" si="26"/>
        <v>Posgrado</v>
      </c>
      <c r="L814" s="96" t="s">
        <v>394</v>
      </c>
    </row>
    <row r="815" spans="3:12" ht="15.75" thickBot="1" x14ac:dyDescent="0.3">
      <c r="C815" s="135" t="s">
        <v>487</v>
      </c>
      <c r="D815" s="197"/>
      <c r="E815" s="150">
        <v>12</v>
      </c>
      <c r="F815" s="276">
        <f>HLOOKUP($C815,$BZ$2:$CM$3,2,0)</f>
        <v>18859.39</v>
      </c>
      <c r="G815" s="111">
        <f>D815*E815*F815</f>
        <v>0</v>
      </c>
      <c r="H815" s="164"/>
      <c r="I815" s="112" t="s">
        <v>495</v>
      </c>
      <c r="J815" s="112" t="str">
        <f>VLOOKUP(I815,Presupuesto!$B$11:$C$565,2,0)</f>
        <v>SUELDOS Y SALARIOS PERMANENTES</v>
      </c>
      <c r="K815" s="96" t="str">
        <f t="shared" si="26"/>
        <v>Posgrado</v>
      </c>
      <c r="L815" s="96" t="s">
        <v>394</v>
      </c>
    </row>
    <row r="816" spans="3:12" x14ac:dyDescent="0.25">
      <c r="C816" s="169" t="s">
        <v>58</v>
      </c>
      <c r="D816" s="161"/>
      <c r="E816" s="152">
        <v>0</v>
      </c>
      <c r="F816" s="98">
        <f>IF(E815=0,"",(G815/E815)/12*E815)</f>
        <v>0</v>
      </c>
      <c r="G816" s="95">
        <f>F816</f>
        <v>0</v>
      </c>
      <c r="H816" s="162"/>
      <c r="I816" s="114" t="s">
        <v>515</v>
      </c>
      <c r="J816" s="114" t="str">
        <f>VLOOKUP(I816,Presupuesto!$B$11:$C$565,2,0)</f>
        <v>AGUINALDO Y DECIMO CUARTO MES</v>
      </c>
      <c r="K816" s="96" t="str">
        <f t="shared" si="26"/>
        <v>Posgrado</v>
      </c>
      <c r="L816" s="96" t="s">
        <v>394</v>
      </c>
    </row>
    <row r="817" spans="3:12" ht="15.75" thickBot="1" x14ac:dyDescent="0.3">
      <c r="C817" s="170" t="s">
        <v>59</v>
      </c>
      <c r="D817" s="161"/>
      <c r="E817" s="152">
        <v>0</v>
      </c>
      <c r="F817" s="115">
        <f>IF(E815&lt;6,"",((E815-6)/12)*(G815/E815))</f>
        <v>0</v>
      </c>
      <c r="G817" s="95">
        <f>F817</f>
        <v>0</v>
      </c>
      <c r="H817" s="162"/>
      <c r="I817" s="99" t="s">
        <v>518</v>
      </c>
      <c r="J817" s="99" t="str">
        <f>VLOOKUP(I817,Presupuesto!$B$11:$C$565,2,0)</f>
        <v>DECIMOCUARTO MES</v>
      </c>
      <c r="K817" s="96" t="str">
        <f t="shared" si="26"/>
        <v>Posgrado</v>
      </c>
      <c r="L817" s="96" t="s">
        <v>394</v>
      </c>
    </row>
    <row r="818" spans="3:12" ht="15.75" thickBot="1" x14ac:dyDescent="0.3">
      <c r="C818" s="135" t="s">
        <v>488</v>
      </c>
      <c r="D818" s="197"/>
      <c r="E818" s="150">
        <v>12</v>
      </c>
      <c r="F818" s="276">
        <f>HLOOKUP($C818,$BZ$2:$CM$3,2,0)</f>
        <v>17866.8</v>
      </c>
      <c r="G818" s="111">
        <f>D818*E818*F818</f>
        <v>0</v>
      </c>
      <c r="H818" s="164"/>
      <c r="I818" s="112" t="s">
        <v>495</v>
      </c>
      <c r="J818" s="112" t="str">
        <f>VLOOKUP(I818,Presupuesto!$B$11:$C$565,2,0)</f>
        <v>SUELDOS Y SALARIOS PERMANENTES</v>
      </c>
      <c r="K818" s="96" t="str">
        <f t="shared" si="26"/>
        <v>Posgrado</v>
      </c>
      <c r="L818" s="96" t="s">
        <v>394</v>
      </c>
    </row>
    <row r="819" spans="3:12" x14ac:dyDescent="0.25">
      <c r="C819" s="169" t="s">
        <v>58</v>
      </c>
      <c r="D819" s="161"/>
      <c r="E819" s="152">
        <v>0</v>
      </c>
      <c r="F819" s="98">
        <f>IF(E818=0,"",(G818/E818)/12*E818)</f>
        <v>0</v>
      </c>
      <c r="G819" s="95">
        <f>F819</f>
        <v>0</v>
      </c>
      <c r="H819" s="162"/>
      <c r="I819" s="114" t="s">
        <v>515</v>
      </c>
      <c r="J819" s="114" t="str">
        <f>VLOOKUP(I819,Presupuesto!$B$11:$C$565,2,0)</f>
        <v>AGUINALDO Y DECIMO CUARTO MES</v>
      </c>
      <c r="K819" s="96" t="str">
        <f t="shared" si="26"/>
        <v>Posgrado</v>
      </c>
      <c r="L819" s="96" t="s">
        <v>394</v>
      </c>
    </row>
    <row r="820" spans="3:12" ht="15.75" thickBot="1" x14ac:dyDescent="0.3">
      <c r="C820" s="170" t="s">
        <v>59</v>
      </c>
      <c r="D820" s="161"/>
      <c r="E820" s="152">
        <v>0</v>
      </c>
      <c r="F820" s="115">
        <f>IF(E818&lt;6,"",((E818-6)/12)*(G818/E818))</f>
        <v>0</v>
      </c>
      <c r="G820" s="95">
        <f>F820</f>
        <v>0</v>
      </c>
      <c r="H820" s="162"/>
      <c r="I820" s="99" t="s">
        <v>518</v>
      </c>
      <c r="J820" s="99" t="str">
        <f>VLOOKUP(I820,Presupuesto!$B$11:$C$565,2,0)</f>
        <v>DECIMOCUARTO MES</v>
      </c>
      <c r="K820" s="96" t="str">
        <f t="shared" si="26"/>
        <v>Posgrado</v>
      </c>
      <c r="L820" s="96" t="s">
        <v>394</v>
      </c>
    </row>
    <row r="821" spans="3:12" ht="15.75" thickBot="1" x14ac:dyDescent="0.3">
      <c r="C821" s="135" t="s">
        <v>489</v>
      </c>
      <c r="D821" s="197"/>
      <c r="E821" s="150">
        <v>12</v>
      </c>
      <c r="F821" s="276">
        <f>HLOOKUP($C821,$BZ$2:$CM$3,2,0)</f>
        <v>13896.4</v>
      </c>
      <c r="G821" s="111">
        <f>D821*E821*F821</f>
        <v>0</v>
      </c>
      <c r="H821" s="164"/>
      <c r="I821" s="112" t="s">
        <v>495</v>
      </c>
      <c r="J821" s="112" t="str">
        <f>VLOOKUP(I821,Presupuesto!$B$11:$C$565,2,0)</f>
        <v>SUELDOS Y SALARIOS PERMANENTES</v>
      </c>
      <c r="K821" s="96" t="str">
        <f t="shared" si="26"/>
        <v>Posgrado</v>
      </c>
      <c r="L821" s="96" t="s">
        <v>394</v>
      </c>
    </row>
    <row r="822" spans="3:12" x14ac:dyDescent="0.25">
      <c r="C822" s="169" t="s">
        <v>58</v>
      </c>
      <c r="D822" s="161"/>
      <c r="E822" s="152">
        <v>0</v>
      </c>
      <c r="F822" s="98">
        <f>IF(E821=0,"",(G821/E821)/12*E821)</f>
        <v>0</v>
      </c>
      <c r="G822" s="95">
        <f>F822</f>
        <v>0</v>
      </c>
      <c r="H822" s="162"/>
      <c r="I822" s="114" t="s">
        <v>515</v>
      </c>
      <c r="J822" s="114" t="str">
        <f>VLOOKUP(I822,Presupuesto!$B$11:$C$565,2,0)</f>
        <v>AGUINALDO Y DECIMO CUARTO MES</v>
      </c>
      <c r="K822" s="96" t="str">
        <f t="shared" si="26"/>
        <v>Posgrado</v>
      </c>
      <c r="L822" s="96" t="s">
        <v>394</v>
      </c>
    </row>
    <row r="823" spans="3:12" ht="15.75" thickBot="1" x14ac:dyDescent="0.3">
      <c r="C823" s="170" t="s">
        <v>59</v>
      </c>
      <c r="D823" s="161"/>
      <c r="E823" s="152">
        <v>0</v>
      </c>
      <c r="F823" s="115">
        <f>IF(E821&lt;6,"",((E821-6)/12)*(G821/E821))</f>
        <v>0</v>
      </c>
      <c r="G823" s="95">
        <f>F823</f>
        <v>0</v>
      </c>
      <c r="H823" s="162"/>
      <c r="I823" s="99" t="s">
        <v>518</v>
      </c>
      <c r="J823" s="99" t="str">
        <f>VLOOKUP(I823,Presupuesto!$B$11:$C$565,2,0)</f>
        <v>DECIMOCUARTO MES</v>
      </c>
      <c r="K823" s="96" t="str">
        <f t="shared" si="26"/>
        <v>Posgrado</v>
      </c>
      <c r="L823" s="96" t="s">
        <v>394</v>
      </c>
    </row>
    <row r="824" spans="3:12" ht="15.75" thickBot="1" x14ac:dyDescent="0.3">
      <c r="C824" s="135" t="s">
        <v>490</v>
      </c>
      <c r="D824" s="197"/>
      <c r="E824" s="150">
        <v>12</v>
      </c>
      <c r="F824" s="276">
        <f>HLOOKUP($C824,$BZ$2:$CM$3,2,0)</f>
        <v>15004.09</v>
      </c>
      <c r="G824" s="111">
        <f>D824*E824*F824</f>
        <v>0</v>
      </c>
      <c r="H824" s="164"/>
      <c r="I824" s="112" t="s">
        <v>495</v>
      </c>
      <c r="J824" s="112" t="str">
        <f>VLOOKUP(I824,Presupuesto!$B$11:$C$565,2,0)</f>
        <v>SUELDOS Y SALARIOS PERMANENTES</v>
      </c>
      <c r="K824" s="96" t="str">
        <f t="shared" si="26"/>
        <v>Posgrado</v>
      </c>
      <c r="L824" s="96" t="s">
        <v>394</v>
      </c>
    </row>
    <row r="825" spans="3:12" x14ac:dyDescent="0.25">
      <c r="C825" s="169" t="s">
        <v>58</v>
      </c>
      <c r="D825" s="161"/>
      <c r="E825" s="152">
        <v>0</v>
      </c>
      <c r="F825" s="98">
        <f>IF(E824=0,"",(G824/E824)/12*E824)</f>
        <v>0</v>
      </c>
      <c r="G825" s="95">
        <f>F825</f>
        <v>0</v>
      </c>
      <c r="H825" s="162"/>
      <c r="I825" s="114" t="s">
        <v>515</v>
      </c>
      <c r="J825" s="114" t="str">
        <f>VLOOKUP(I825,Presupuesto!$B$11:$C$565,2,0)</f>
        <v>AGUINALDO Y DECIMO CUARTO MES</v>
      </c>
      <c r="K825" s="96" t="str">
        <f t="shared" si="26"/>
        <v>Posgrado</v>
      </c>
      <c r="L825" s="96" t="s">
        <v>394</v>
      </c>
    </row>
    <row r="826" spans="3:12" ht="15.75" thickBot="1" x14ac:dyDescent="0.3">
      <c r="C826" s="170" t="s">
        <v>59</v>
      </c>
      <c r="D826" s="161"/>
      <c r="E826" s="152">
        <v>0</v>
      </c>
      <c r="F826" s="115">
        <f>IF(E824&lt;6,"",((E824-6)/12)*(G824/E824))</f>
        <v>0</v>
      </c>
      <c r="G826" s="95">
        <f>F826</f>
        <v>0</v>
      </c>
      <c r="H826" s="162"/>
      <c r="I826" s="99" t="s">
        <v>518</v>
      </c>
      <c r="J826" s="99" t="str">
        <f>VLOOKUP(I826,Presupuesto!$B$11:$C$565,2,0)</f>
        <v>DECIMOCUARTO MES</v>
      </c>
      <c r="K826" s="96" t="str">
        <f t="shared" si="26"/>
        <v>Posgrado</v>
      </c>
      <c r="L826" s="96" t="s">
        <v>394</v>
      </c>
    </row>
    <row r="827" spans="3:12" ht="15.75" thickBot="1" x14ac:dyDescent="0.3">
      <c r="C827" s="135" t="s">
        <v>491</v>
      </c>
      <c r="D827" s="197"/>
      <c r="E827" s="150">
        <v>12</v>
      </c>
      <c r="F827" s="276">
        <f>HLOOKUP($C827,$BZ$2:$CM$3,2,0)</f>
        <v>13238.9</v>
      </c>
      <c r="G827" s="111">
        <f>D827*E827*F827</f>
        <v>0</v>
      </c>
      <c r="H827" s="164"/>
      <c r="I827" s="112" t="s">
        <v>495</v>
      </c>
      <c r="J827" s="112" t="str">
        <f>VLOOKUP(I827,Presupuesto!$B$11:$C$565,2,0)</f>
        <v>SUELDOS Y SALARIOS PERMANENTES</v>
      </c>
      <c r="K827" s="96" t="str">
        <f t="shared" si="26"/>
        <v>Posgrado</v>
      </c>
      <c r="L827" s="96" t="s">
        <v>394</v>
      </c>
    </row>
    <row r="828" spans="3:12" x14ac:dyDescent="0.25">
      <c r="C828" s="169" t="s">
        <v>58</v>
      </c>
      <c r="D828" s="161"/>
      <c r="E828" s="152">
        <v>0</v>
      </c>
      <c r="F828" s="98">
        <f>IF(E827=0,"",(G827/E827)/12*E827)</f>
        <v>0</v>
      </c>
      <c r="G828" s="95">
        <f>F828</f>
        <v>0</v>
      </c>
      <c r="H828" s="162"/>
      <c r="I828" s="114" t="s">
        <v>515</v>
      </c>
      <c r="J828" s="114" t="str">
        <f>VLOOKUP(I828,Presupuesto!$B$11:$C$565,2,0)</f>
        <v>AGUINALDO Y DECIMO CUARTO MES</v>
      </c>
      <c r="K828" s="96" t="str">
        <f t="shared" si="26"/>
        <v>Posgrado</v>
      </c>
      <c r="L828" s="96" t="s">
        <v>394</v>
      </c>
    </row>
    <row r="829" spans="3:12" ht="15.75" thickBot="1" x14ac:dyDescent="0.3">
      <c r="C829" s="170" t="s">
        <v>59</v>
      </c>
      <c r="D829" s="161"/>
      <c r="E829" s="152">
        <v>0</v>
      </c>
      <c r="F829" s="115">
        <f>IF(E827&lt;6,"",((E827-6)/12)*(G827/E827))</f>
        <v>0</v>
      </c>
      <c r="G829" s="95">
        <f>F829</f>
        <v>0</v>
      </c>
      <c r="H829" s="162"/>
      <c r="I829" s="99" t="s">
        <v>518</v>
      </c>
      <c r="J829" s="99" t="str">
        <f>VLOOKUP(I829,Presupuesto!$B$11:$C$565,2,0)</f>
        <v>DECIMOCUARTO MES</v>
      </c>
      <c r="K829" s="96" t="str">
        <f t="shared" si="26"/>
        <v>Posgrado</v>
      </c>
      <c r="L829" s="96" t="s">
        <v>394</v>
      </c>
    </row>
    <row r="830" spans="3:12" ht="15.75" thickBot="1" x14ac:dyDescent="0.3">
      <c r="C830" s="135" t="s">
        <v>492</v>
      </c>
      <c r="D830" s="197"/>
      <c r="E830" s="150">
        <v>12</v>
      </c>
      <c r="F830" s="276">
        <f>HLOOKUP($C830,$BZ$2:$CM$3,2,0)</f>
        <v>12356.31</v>
      </c>
      <c r="G830" s="111">
        <f>D830*E830*F830</f>
        <v>0</v>
      </c>
      <c r="H830" s="164"/>
      <c r="I830" s="112" t="s">
        <v>495</v>
      </c>
      <c r="J830" s="112" t="str">
        <f>VLOOKUP(I830,Presupuesto!$B$11:$C$565,2,0)</f>
        <v>SUELDOS Y SALARIOS PERMANENTES</v>
      </c>
      <c r="K830" s="96" t="str">
        <f t="shared" ref="K830:K847" si="27">$K$797</f>
        <v>Posgrado</v>
      </c>
      <c r="L830" s="96" t="s">
        <v>394</v>
      </c>
    </row>
    <row r="831" spans="3:12" x14ac:dyDescent="0.25">
      <c r="C831" s="169" t="s">
        <v>58</v>
      </c>
      <c r="D831" s="161"/>
      <c r="E831" s="152">
        <v>0</v>
      </c>
      <c r="F831" s="98">
        <f>IF(E830=0,"",(G830/E830)/12*E830)</f>
        <v>0</v>
      </c>
      <c r="G831" s="95">
        <f>F831</f>
        <v>0</v>
      </c>
      <c r="H831" s="162"/>
      <c r="I831" s="114" t="s">
        <v>515</v>
      </c>
      <c r="J831" s="114" t="str">
        <f>VLOOKUP(I831,Presupuesto!$B$11:$C$565,2,0)</f>
        <v>AGUINALDO Y DECIMO CUARTO MES</v>
      </c>
      <c r="K831" s="96" t="str">
        <f t="shared" si="27"/>
        <v>Posgrado</v>
      </c>
      <c r="L831" s="96" t="s">
        <v>394</v>
      </c>
    </row>
    <row r="832" spans="3:12" ht="15.75" thickBot="1" x14ac:dyDescent="0.3">
      <c r="C832" s="170" t="s">
        <v>59</v>
      </c>
      <c r="D832" s="161"/>
      <c r="E832" s="152">
        <v>0</v>
      </c>
      <c r="F832" s="115">
        <f>IF(E830&lt;6,"",((E830-6)/12)*(G830/E830))</f>
        <v>0</v>
      </c>
      <c r="G832" s="95">
        <f>F832</f>
        <v>0</v>
      </c>
      <c r="H832" s="162"/>
      <c r="I832" s="99" t="s">
        <v>518</v>
      </c>
      <c r="J832" s="99" t="str">
        <f>VLOOKUP(I832,Presupuesto!$B$11:$C$565,2,0)</f>
        <v>DECIMOCUARTO MES</v>
      </c>
      <c r="K832" s="96" t="str">
        <f t="shared" si="27"/>
        <v>Posgrado</v>
      </c>
      <c r="L832" s="96" t="s">
        <v>394</v>
      </c>
    </row>
    <row r="833" spans="3:12" ht="15.75" thickBot="1" x14ac:dyDescent="0.3">
      <c r="C833" s="135" t="s">
        <v>493</v>
      </c>
      <c r="D833" s="197"/>
      <c r="E833" s="150">
        <v>12</v>
      </c>
      <c r="F833" s="276">
        <f>HLOOKUP($C833,$BZ$2:$CM$3,2,0)</f>
        <v>463.22</v>
      </c>
      <c r="G833" s="111">
        <f>D833*E833*F833</f>
        <v>0</v>
      </c>
      <c r="H833" s="164"/>
      <c r="I833" s="112" t="s">
        <v>495</v>
      </c>
      <c r="J833" s="112" t="str">
        <f>VLOOKUP(I833,Presupuesto!$B$11:$C$565,2,0)</f>
        <v>SUELDOS Y SALARIOS PERMANENTES</v>
      </c>
      <c r="K833" s="96" t="str">
        <f t="shared" si="27"/>
        <v>Posgrado</v>
      </c>
      <c r="L833" s="96" t="s">
        <v>394</v>
      </c>
    </row>
    <row r="834" spans="3:12" x14ac:dyDescent="0.25">
      <c r="C834" s="169" t="s">
        <v>58</v>
      </c>
      <c r="D834" s="161"/>
      <c r="E834" s="152">
        <v>0</v>
      </c>
      <c r="F834" s="98">
        <f>IF(E833=0,"",(G833/E833)/12*E833)</f>
        <v>0</v>
      </c>
      <c r="G834" s="95">
        <f>F834</f>
        <v>0</v>
      </c>
      <c r="H834" s="162"/>
      <c r="I834" s="114" t="s">
        <v>515</v>
      </c>
      <c r="J834" s="114" t="str">
        <f>VLOOKUP(I834,Presupuesto!$B$11:$C$565,2,0)</f>
        <v>AGUINALDO Y DECIMO CUARTO MES</v>
      </c>
      <c r="K834" s="96" t="str">
        <f t="shared" si="27"/>
        <v>Posgrado</v>
      </c>
      <c r="L834" s="96" t="s">
        <v>394</v>
      </c>
    </row>
    <row r="835" spans="3:12" ht="15.75" thickBot="1" x14ac:dyDescent="0.3">
      <c r="C835" s="170" t="s">
        <v>59</v>
      </c>
      <c r="D835" s="161"/>
      <c r="E835" s="152">
        <v>0</v>
      </c>
      <c r="F835" s="115">
        <f>IF(E833&lt;6,"",((E833-6)/12)*(G833/E833))</f>
        <v>0</v>
      </c>
      <c r="G835" s="95">
        <f>F835</f>
        <v>0</v>
      </c>
      <c r="H835" s="162"/>
      <c r="I835" s="99" t="s">
        <v>518</v>
      </c>
      <c r="J835" s="99" t="str">
        <f>VLOOKUP(I835,Presupuesto!$B$11:$C$565,2,0)</f>
        <v>DECIMOCUARTO MES</v>
      </c>
      <c r="K835" s="96" t="str">
        <f t="shared" si="27"/>
        <v>Posgrado</v>
      </c>
      <c r="L835" s="96" t="s">
        <v>394</v>
      </c>
    </row>
    <row r="836" spans="3:12" ht="15.75" thickBot="1" x14ac:dyDescent="0.3">
      <c r="C836" s="135" t="s">
        <v>494</v>
      </c>
      <c r="D836" s="197"/>
      <c r="E836" s="150">
        <v>12</v>
      </c>
      <c r="F836" s="276">
        <f>HLOOKUP($C836,$BZ$2:$CM$3,2,0)</f>
        <v>2007.3</v>
      </c>
      <c r="G836" s="111">
        <f>D836*E836*F836</f>
        <v>0</v>
      </c>
      <c r="H836" s="164"/>
      <c r="I836" s="112" t="s">
        <v>495</v>
      </c>
      <c r="J836" s="112" t="str">
        <f>VLOOKUP(I836,Presupuesto!$B$11:$C$565,2,0)</f>
        <v>SUELDOS Y SALARIOS PERMANENTES</v>
      </c>
      <c r="K836" s="96" t="str">
        <f t="shared" si="27"/>
        <v>Posgrado</v>
      </c>
      <c r="L836" s="96" t="s">
        <v>394</v>
      </c>
    </row>
    <row r="837" spans="3:12" x14ac:dyDescent="0.25">
      <c r="C837" s="169" t="s">
        <v>58</v>
      </c>
      <c r="D837" s="161"/>
      <c r="E837" s="152">
        <v>0</v>
      </c>
      <c r="F837" s="98">
        <f>IF(E836=0,"",(G836/E836)/12*E836)</f>
        <v>0</v>
      </c>
      <c r="G837" s="95">
        <f>F837</f>
        <v>0</v>
      </c>
      <c r="H837" s="162"/>
      <c r="I837" s="114" t="s">
        <v>515</v>
      </c>
      <c r="J837" s="114" t="str">
        <f>VLOOKUP(I837,Presupuesto!$B$11:$C$565,2,0)</f>
        <v>AGUINALDO Y DECIMO CUARTO MES</v>
      </c>
      <c r="K837" s="96" t="str">
        <f t="shared" si="27"/>
        <v>Posgrado</v>
      </c>
      <c r="L837" s="96" t="s">
        <v>394</v>
      </c>
    </row>
    <row r="838" spans="3:12" ht="15.75" thickBot="1" x14ac:dyDescent="0.3">
      <c r="C838" s="170" t="s">
        <v>59</v>
      </c>
      <c r="D838" s="161"/>
      <c r="E838" s="152">
        <v>0</v>
      </c>
      <c r="F838" s="115">
        <f>IF(E836&lt;6,"",((E836-6)/12)*(G836/E836))</f>
        <v>0</v>
      </c>
      <c r="G838" s="95">
        <f>F838</f>
        <v>0</v>
      </c>
      <c r="H838" s="162"/>
      <c r="I838" s="99" t="s">
        <v>518</v>
      </c>
      <c r="J838" s="99" t="str">
        <f>VLOOKUP(I838,Presupuesto!$B$11:$C$565,2,0)</f>
        <v>DECIMOCUARTO MES</v>
      </c>
      <c r="K838" s="96" t="str">
        <f t="shared" si="27"/>
        <v>Posgrado</v>
      </c>
      <c r="L838" s="96" t="s">
        <v>394</v>
      </c>
    </row>
    <row r="839" spans="3:12" ht="15.75" thickBot="1" x14ac:dyDescent="0.3">
      <c r="C839" s="138" t="s">
        <v>83</v>
      </c>
      <c r="D839" s="197"/>
      <c r="E839" s="150">
        <v>12</v>
      </c>
      <c r="F839" s="137">
        <v>30000</v>
      </c>
      <c r="G839" s="111">
        <f>D839*E839*F839</f>
        <v>0</v>
      </c>
      <c r="H839" s="164"/>
      <c r="I839" s="112" t="s">
        <v>563</v>
      </c>
      <c r="J839" s="112" t="str">
        <f>VLOOKUP(I839,Presupuesto!$B$11:$C$565,2,0)</f>
        <v>CONTRATOS ESPECIALES</v>
      </c>
      <c r="K839" s="96" t="str">
        <f t="shared" si="27"/>
        <v>Posgrado</v>
      </c>
      <c r="L839" s="96" t="s">
        <v>394</v>
      </c>
    </row>
    <row r="840" spans="3:12" x14ac:dyDescent="0.25">
      <c r="C840" s="169" t="s">
        <v>58</v>
      </c>
      <c r="D840" s="161"/>
      <c r="E840" s="152">
        <v>0</v>
      </c>
      <c r="F840" s="115">
        <f>IF(E839=0,"",(G839/E839)/12*E839)</f>
        <v>0</v>
      </c>
      <c r="G840" s="95">
        <f>F840</f>
        <v>0</v>
      </c>
      <c r="H840" s="162"/>
      <c r="I840" s="99" t="s">
        <v>563</v>
      </c>
      <c r="J840" s="99" t="str">
        <f>VLOOKUP(I840,Presupuesto!$B$11:$C$565,2,0)</f>
        <v>CONTRATOS ESPECIALES</v>
      </c>
      <c r="K840" s="96" t="str">
        <f t="shared" si="27"/>
        <v>Posgrado</v>
      </c>
      <c r="L840" s="96" t="s">
        <v>393</v>
      </c>
    </row>
    <row r="841" spans="3:12" ht="15.75" thickBot="1" x14ac:dyDescent="0.3">
      <c r="C841" s="170" t="s">
        <v>59</v>
      </c>
      <c r="D841" s="161"/>
      <c r="E841" s="152">
        <v>0</v>
      </c>
      <c r="F841" s="98">
        <f>IF(E839&lt;6,"",((E839-6)/12)*(G839/E839))</f>
        <v>0</v>
      </c>
      <c r="G841" s="95">
        <f>F841</f>
        <v>0</v>
      </c>
      <c r="H841" s="162"/>
      <c r="I841" s="99" t="s">
        <v>563</v>
      </c>
      <c r="J841" s="99" t="str">
        <f>VLOOKUP(I841,Presupuesto!$B$11:$C$565,2,0)</f>
        <v>CONTRATOS ESPECIALES</v>
      </c>
      <c r="K841" s="96" t="str">
        <f t="shared" si="27"/>
        <v>Posgrado</v>
      </c>
      <c r="L841" s="96" t="s">
        <v>398</v>
      </c>
    </row>
    <row r="842" spans="3:12" ht="15.75" thickBot="1" x14ac:dyDescent="0.3">
      <c r="C842" s="138" t="s">
        <v>60</v>
      </c>
      <c r="D842" s="197"/>
      <c r="E842" s="150">
        <v>12</v>
      </c>
      <c r="F842" s="116">
        <v>30000</v>
      </c>
      <c r="G842" s="111">
        <f>D842*E842*F842</f>
        <v>0</v>
      </c>
      <c r="H842" s="164"/>
      <c r="I842" s="112" t="s">
        <v>704</v>
      </c>
      <c r="J842" s="112" t="str">
        <f>VLOOKUP(I842,Presupuesto!$B$11:$C$565,2,0)</f>
        <v>OTROS SERVICIOS TECNICOS Y PROFESIONALES</v>
      </c>
      <c r="K842" s="96" t="str">
        <f t="shared" si="27"/>
        <v>Posgrado</v>
      </c>
      <c r="L842" s="96" t="s">
        <v>393</v>
      </c>
    </row>
    <row r="843" spans="3:12" x14ac:dyDescent="0.25">
      <c r="C843" s="169" t="s">
        <v>58</v>
      </c>
      <c r="D843" s="161"/>
      <c r="E843" s="152">
        <v>0</v>
      </c>
      <c r="F843" s="98">
        <v>0</v>
      </c>
      <c r="G843" s="95">
        <f>F843</f>
        <v>0</v>
      </c>
      <c r="H843" s="162"/>
      <c r="I843" s="99" t="s">
        <v>704</v>
      </c>
      <c r="J843" s="99" t="str">
        <f>VLOOKUP(I843,Presupuesto!$B$11:$C$565,2,0)</f>
        <v>OTROS SERVICIOS TECNICOS Y PROFESIONALES</v>
      </c>
      <c r="K843" s="96" t="str">
        <f t="shared" si="27"/>
        <v>Posgrado</v>
      </c>
      <c r="L843" s="96" t="s">
        <v>393</v>
      </c>
    </row>
    <row r="844" spans="3:12" ht="15.75" thickBot="1" x14ac:dyDescent="0.3">
      <c r="C844" s="170" t="s">
        <v>59</v>
      </c>
      <c r="D844" s="161"/>
      <c r="E844" s="152">
        <v>0</v>
      </c>
      <c r="F844" s="98">
        <v>0</v>
      </c>
      <c r="G844" s="95">
        <f>F844</f>
        <v>0</v>
      </c>
      <c r="H844" s="162"/>
      <c r="I844" s="99" t="s">
        <v>704</v>
      </c>
      <c r="J844" s="99" t="str">
        <f>VLOOKUP(I844,Presupuesto!$B$11:$C$565,2,0)</f>
        <v>OTROS SERVICIOS TECNICOS Y PROFESIONALES</v>
      </c>
      <c r="K844" s="96" t="str">
        <f t="shared" si="27"/>
        <v>Posgrado</v>
      </c>
      <c r="L844" s="96" t="s">
        <v>393</v>
      </c>
    </row>
    <row r="845" spans="3:12" ht="15.75" thickBot="1" x14ac:dyDescent="0.3">
      <c r="C845" s="138" t="s">
        <v>61</v>
      </c>
      <c r="D845" s="197"/>
      <c r="E845" s="150">
        <v>12</v>
      </c>
      <c r="F845" s="116">
        <v>30000</v>
      </c>
      <c r="G845" s="111">
        <f>D845*E845*F845</f>
        <v>0</v>
      </c>
      <c r="H845" s="164"/>
      <c r="I845" s="112" t="s">
        <v>495</v>
      </c>
      <c r="J845" s="112" t="str">
        <f>VLOOKUP(I845,Presupuesto!$B$11:$C$565,2,0)</f>
        <v>SUELDOS Y SALARIOS PERMANENTES</v>
      </c>
      <c r="K845" s="96" t="str">
        <f t="shared" si="27"/>
        <v>Posgrado</v>
      </c>
      <c r="L845" s="96" t="s">
        <v>393</v>
      </c>
    </row>
    <row r="846" spans="3:12" x14ac:dyDescent="0.25">
      <c r="C846" s="169" t="s">
        <v>58</v>
      </c>
      <c r="D846" s="167"/>
      <c r="E846" s="129">
        <v>0</v>
      </c>
      <c r="F846" s="117">
        <f>IF(E845=0,"",(G845/E845)/12*E845)</f>
        <v>0</v>
      </c>
      <c r="G846" s="118">
        <f>F846</f>
        <v>0</v>
      </c>
      <c r="H846" s="162"/>
      <c r="I846" s="99" t="s">
        <v>515</v>
      </c>
      <c r="J846" s="99" t="str">
        <f>VLOOKUP(I846,Presupuesto!$B$11:$C$565,2,0)</f>
        <v>AGUINALDO Y DECIMO CUARTO MES</v>
      </c>
      <c r="K846" s="96" t="str">
        <f t="shared" si="27"/>
        <v>Posgrado</v>
      </c>
      <c r="L846" s="96" t="s">
        <v>393</v>
      </c>
    </row>
    <row r="847" spans="3:12" ht="15.75" thickBot="1" x14ac:dyDescent="0.3">
      <c r="C847" s="171" t="s">
        <v>59</v>
      </c>
      <c r="D847" s="160"/>
      <c r="E847" s="130">
        <v>0</v>
      </c>
      <c r="F847" s="103">
        <f>IF(E845&lt;6,"",((E845-6)/12)*(G845/E845))</f>
        <v>0</v>
      </c>
      <c r="G847" s="103">
        <f>F847</f>
        <v>0</v>
      </c>
      <c r="H847" s="160"/>
      <c r="I847" s="104" t="s">
        <v>518</v>
      </c>
      <c r="J847" s="122" t="str">
        <f>VLOOKUP(I847,Presupuesto!$B$11:$C$565,2,0)</f>
        <v>DECIMOCUARTO MES</v>
      </c>
      <c r="K847" s="104" t="str">
        <f t="shared" si="27"/>
        <v>Posgrado</v>
      </c>
      <c r="L847" s="122" t="s">
        <v>393</v>
      </c>
    </row>
    <row r="849" spans="3:12" ht="15.75" thickBot="1" x14ac:dyDescent="0.3"/>
    <row r="850" spans="3:12" ht="15.75" thickBot="1" x14ac:dyDescent="0.3">
      <c r="C850" s="69" t="s">
        <v>43</v>
      </c>
      <c r="D850" s="30">
        <f>SUM(G857:G907)</f>
        <v>0</v>
      </c>
      <c r="E850" s="91"/>
      <c r="F850" s="91"/>
      <c r="G850" s="91"/>
      <c r="H850" s="75"/>
      <c r="I850" s="75"/>
      <c r="J850" s="75"/>
    </row>
    <row r="851" spans="3:12" x14ac:dyDescent="0.25">
      <c r="D851" s="31"/>
      <c r="E851" s="91"/>
      <c r="F851" s="91"/>
      <c r="G851" s="91"/>
      <c r="H851" s="75"/>
      <c r="I851" s="75"/>
      <c r="J851" s="75"/>
    </row>
    <row r="852" spans="3:12" x14ac:dyDescent="0.25">
      <c r="D852" s="31"/>
      <c r="E852" s="91"/>
      <c r="F852" s="91"/>
      <c r="G852" s="91"/>
      <c r="H852" s="75"/>
      <c r="I852" s="75"/>
      <c r="J852" s="75"/>
    </row>
    <row r="853" spans="3:12" ht="15.75" x14ac:dyDescent="0.25">
      <c r="C853" s="200" t="s">
        <v>391</v>
      </c>
      <c r="D853" s="322"/>
      <c r="E853" s="91"/>
      <c r="F853" s="91"/>
      <c r="G853" s="91"/>
      <c r="H853" s="75"/>
      <c r="I853" s="75"/>
      <c r="J853" s="75"/>
    </row>
    <row r="854" spans="3:12" ht="18.75" x14ac:dyDescent="0.25">
      <c r="C854" s="205"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TIC_vacía'!$F:$G,2,FALSE),IFERROR(VLOOKUP(D853,'16. Desa. del Sistema Educ.Sup.'!$F:$G,2,FALSE),IFERROR(VLOOKUP(D853,'8. Cultura de Inno. Insti...'!$F:$G,2,FALSE),VLOOKUP(D853,'7. Lo Esencial de la Reforma U.'!$F:$G,2,0)))))))))))))))))</f>
        <v>#N/A</v>
      </c>
      <c r="D854" s="31"/>
      <c r="E854" s="91"/>
      <c r="F854" s="91"/>
      <c r="G854" s="91"/>
      <c r="H854" s="75"/>
      <c r="I854" s="75"/>
      <c r="J854" s="75"/>
      <c r="K854" s="151"/>
    </row>
    <row r="855" spans="3:12" ht="15.75" thickBot="1" x14ac:dyDescent="0.3">
      <c r="C855" s="175"/>
      <c r="D855" s="31"/>
      <c r="E855" s="91"/>
      <c r="F855" s="91"/>
      <c r="G855" s="91"/>
      <c r="H855" s="75"/>
      <c r="I855" s="75"/>
      <c r="J855" s="75"/>
      <c r="K855" s="151"/>
    </row>
    <row r="856" spans="3:12" ht="30.75" thickBot="1" x14ac:dyDescent="0.3">
      <c r="C856" s="132" t="s">
        <v>44</v>
      </c>
      <c r="D856" s="136" t="s">
        <v>55</v>
      </c>
      <c r="E856" s="168" t="s">
        <v>56</v>
      </c>
      <c r="F856" s="136" t="s">
        <v>57</v>
      </c>
      <c r="G856" s="133" t="s">
        <v>27</v>
      </c>
      <c r="H856" s="131" t="s">
        <v>130</v>
      </c>
      <c r="I856" s="134" t="s">
        <v>46</v>
      </c>
      <c r="J856" s="134" t="s">
        <v>131</v>
      </c>
      <c r="K856" s="134" t="s">
        <v>409</v>
      </c>
      <c r="L856" s="134" t="s">
        <v>410</v>
      </c>
    </row>
    <row r="857" spans="3:12" ht="15.75" thickBot="1" x14ac:dyDescent="0.3">
      <c r="C857" s="135" t="s">
        <v>481</v>
      </c>
      <c r="D857" s="197"/>
      <c r="E857" s="150">
        <v>12</v>
      </c>
      <c r="F857" s="276">
        <f>HLOOKUP($C857,$BZ$2:$CM$3,2,0)</f>
        <v>43674.39</v>
      </c>
      <c r="G857" s="111">
        <f>D857*E857*F857</f>
        <v>0</v>
      </c>
      <c r="H857" s="164"/>
      <c r="I857" s="112" t="s">
        <v>495</v>
      </c>
      <c r="J857" s="112" t="str">
        <f>VLOOKUP(I857,Presupuesto!$B$11:$C$565,2,0)</f>
        <v>SUELDOS Y SALARIOS PERMANENTES</v>
      </c>
      <c r="K857" s="213" t="s">
        <v>1446</v>
      </c>
      <c r="L857" s="96" t="s">
        <v>393</v>
      </c>
    </row>
    <row r="858" spans="3:12" x14ac:dyDescent="0.25">
      <c r="C858" s="169" t="s">
        <v>58</v>
      </c>
      <c r="D858" s="161"/>
      <c r="E858" s="152">
        <v>0</v>
      </c>
      <c r="F858" s="98">
        <f>IF(E857=0,"",(G857/E857)/12*E857)</f>
        <v>0</v>
      </c>
      <c r="G858" s="95">
        <f>F858</f>
        <v>0</v>
      </c>
      <c r="H858" s="162"/>
      <c r="I858" s="114" t="s">
        <v>515</v>
      </c>
      <c r="J858" s="114" t="str">
        <f>VLOOKUP(I858,Presupuesto!$B$11:$C$565,2,0)</f>
        <v>AGUINALDO Y DECIMO CUARTO MES</v>
      </c>
      <c r="K858" s="96" t="str">
        <f t="shared" ref="K858:K889" si="28">$K$857</f>
        <v>Posgrado</v>
      </c>
      <c r="L858" s="96" t="s">
        <v>411</v>
      </c>
    </row>
    <row r="859" spans="3:12" ht="15.75" thickBot="1" x14ac:dyDescent="0.3">
      <c r="C859" s="170" t="s">
        <v>59</v>
      </c>
      <c r="D859" s="161"/>
      <c r="E859" s="152">
        <v>0</v>
      </c>
      <c r="F859" s="115">
        <f>IF(E857&lt;6,"",((E857-6)/12)*(G857/E857))</f>
        <v>0</v>
      </c>
      <c r="G859" s="95">
        <f>F859</f>
        <v>0</v>
      </c>
      <c r="H859" s="162"/>
      <c r="I859" s="99" t="s">
        <v>518</v>
      </c>
      <c r="J859" s="99" t="str">
        <f>VLOOKUP(I859,Presupuesto!$B$11:$C$565,2,0)</f>
        <v>DECIMOCUARTO MES</v>
      </c>
      <c r="K859" s="96" t="str">
        <f t="shared" si="28"/>
        <v>Posgrado</v>
      </c>
      <c r="L859" s="96" t="s">
        <v>394</v>
      </c>
    </row>
    <row r="860" spans="3:12" ht="15.75" thickBot="1" x14ac:dyDescent="0.3">
      <c r="C860" s="135" t="s">
        <v>482</v>
      </c>
      <c r="D860" s="197"/>
      <c r="E860" s="150">
        <v>12</v>
      </c>
      <c r="F860" s="276">
        <f>HLOOKUP($C860,$BZ$2:$CM$3,2,0)</f>
        <v>39703.99</v>
      </c>
      <c r="G860" s="111">
        <f>D860*E860*F860</f>
        <v>0</v>
      </c>
      <c r="H860" s="164"/>
      <c r="I860" s="112" t="s">
        <v>495</v>
      </c>
      <c r="J860" s="112" t="str">
        <f>VLOOKUP(I860,Presupuesto!$B$11:$C$565,2,0)</f>
        <v>SUELDOS Y SALARIOS PERMANENTES</v>
      </c>
      <c r="K860" s="96" t="str">
        <f t="shared" si="28"/>
        <v>Posgrado</v>
      </c>
      <c r="L860" s="96" t="s">
        <v>394</v>
      </c>
    </row>
    <row r="861" spans="3:12" x14ac:dyDescent="0.25">
      <c r="C861" s="169" t="s">
        <v>58</v>
      </c>
      <c r="D861" s="161"/>
      <c r="E861" s="152">
        <v>0</v>
      </c>
      <c r="F861" s="98">
        <f>IF(E860=0,"",(G860/E860)/12*E860)</f>
        <v>0</v>
      </c>
      <c r="G861" s="95">
        <f>F861</f>
        <v>0</v>
      </c>
      <c r="H861" s="162"/>
      <c r="I861" s="114" t="s">
        <v>515</v>
      </c>
      <c r="J861" s="114" t="str">
        <f>VLOOKUP(I861,Presupuesto!$B$11:$C$565,2,0)</f>
        <v>AGUINALDO Y DECIMO CUARTO MES</v>
      </c>
      <c r="K861" s="96" t="str">
        <f t="shared" si="28"/>
        <v>Posgrado</v>
      </c>
      <c r="L861" s="96" t="s">
        <v>394</v>
      </c>
    </row>
    <row r="862" spans="3:12" ht="15.75" thickBot="1" x14ac:dyDescent="0.3">
      <c r="C862" s="170" t="s">
        <v>59</v>
      </c>
      <c r="D862" s="161"/>
      <c r="E862" s="152">
        <v>0</v>
      </c>
      <c r="F862" s="115">
        <f>IF(E860&lt;6,"",((E860-6)/12)*(G860/E860))</f>
        <v>0</v>
      </c>
      <c r="G862" s="95">
        <f>F862</f>
        <v>0</v>
      </c>
      <c r="H862" s="162"/>
      <c r="I862" s="99" t="s">
        <v>518</v>
      </c>
      <c r="J862" s="99" t="str">
        <f>VLOOKUP(I862,Presupuesto!$B$11:$C$565,2,0)</f>
        <v>DECIMOCUARTO MES</v>
      </c>
      <c r="K862" s="96" t="str">
        <f t="shared" si="28"/>
        <v>Posgrado</v>
      </c>
      <c r="L862" s="96" t="s">
        <v>394</v>
      </c>
    </row>
    <row r="863" spans="3:12" ht="15.75" thickBot="1" x14ac:dyDescent="0.3">
      <c r="C863" s="135" t="s">
        <v>483</v>
      </c>
      <c r="D863" s="197"/>
      <c r="E863" s="150">
        <v>12</v>
      </c>
      <c r="F863" s="276">
        <f>HLOOKUP($C863,$BZ$2:$CM$3,2,0)</f>
        <v>35733.589999999997</v>
      </c>
      <c r="G863" s="111">
        <f>D863*E863*F863</f>
        <v>0</v>
      </c>
      <c r="H863" s="164"/>
      <c r="I863" s="112" t="s">
        <v>495</v>
      </c>
      <c r="J863" s="112" t="str">
        <f>VLOOKUP(I863,Presupuesto!$B$11:$C$565,2,0)</f>
        <v>SUELDOS Y SALARIOS PERMANENTES</v>
      </c>
      <c r="K863" s="96" t="str">
        <f t="shared" si="28"/>
        <v>Posgrado</v>
      </c>
      <c r="L863" s="96" t="s">
        <v>394</v>
      </c>
    </row>
    <row r="864" spans="3:12" x14ac:dyDescent="0.25">
      <c r="C864" s="169" t="s">
        <v>58</v>
      </c>
      <c r="D864" s="161"/>
      <c r="E864" s="152">
        <v>0</v>
      </c>
      <c r="F864" s="98">
        <f>IF(E863=0,"",(G863/E863)/12*E863)</f>
        <v>0</v>
      </c>
      <c r="G864" s="95">
        <f>F864</f>
        <v>0</v>
      </c>
      <c r="H864" s="162"/>
      <c r="I864" s="114" t="s">
        <v>515</v>
      </c>
      <c r="J864" s="114" t="str">
        <f>VLOOKUP(I864,Presupuesto!$B$11:$C$565,2,0)</f>
        <v>AGUINALDO Y DECIMO CUARTO MES</v>
      </c>
      <c r="K864" s="96" t="str">
        <f t="shared" si="28"/>
        <v>Posgrado</v>
      </c>
      <c r="L864" s="96" t="s">
        <v>394</v>
      </c>
    </row>
    <row r="865" spans="3:12" ht="15.75" thickBot="1" x14ac:dyDescent="0.3">
      <c r="C865" s="170" t="s">
        <v>59</v>
      </c>
      <c r="D865" s="161"/>
      <c r="E865" s="152">
        <v>0</v>
      </c>
      <c r="F865" s="115">
        <f>IF(E863&lt;6,"",((E863-6)/12)*(G863/E863))</f>
        <v>0</v>
      </c>
      <c r="G865" s="95">
        <f>F865</f>
        <v>0</v>
      </c>
      <c r="H865" s="162"/>
      <c r="I865" s="99" t="s">
        <v>518</v>
      </c>
      <c r="J865" s="99" t="str">
        <f>VLOOKUP(I865,Presupuesto!$B$11:$C$565,2,0)</f>
        <v>DECIMOCUARTO MES</v>
      </c>
      <c r="K865" s="96" t="str">
        <f t="shared" si="28"/>
        <v>Posgrado</v>
      </c>
      <c r="L865" s="96" t="s">
        <v>394</v>
      </c>
    </row>
    <row r="866" spans="3:12" ht="15.75" thickBot="1" x14ac:dyDescent="0.3">
      <c r="C866" s="135" t="s">
        <v>484</v>
      </c>
      <c r="D866" s="197"/>
      <c r="E866" s="150">
        <v>12</v>
      </c>
      <c r="F866" s="276">
        <f>HLOOKUP($C866,$BZ$2:$CM$3,2,0)</f>
        <v>31763.19</v>
      </c>
      <c r="G866" s="111">
        <f>D866*E866*F866</f>
        <v>0</v>
      </c>
      <c r="H866" s="164"/>
      <c r="I866" s="112" t="s">
        <v>495</v>
      </c>
      <c r="J866" s="112" t="str">
        <f>VLOOKUP(I866,Presupuesto!$B$11:$C$565,2,0)</f>
        <v>SUELDOS Y SALARIOS PERMANENTES</v>
      </c>
      <c r="K866" s="96" t="str">
        <f t="shared" si="28"/>
        <v>Posgrado</v>
      </c>
      <c r="L866" s="96" t="s">
        <v>394</v>
      </c>
    </row>
    <row r="867" spans="3:12" x14ac:dyDescent="0.25">
      <c r="C867" s="169" t="s">
        <v>58</v>
      </c>
      <c r="D867" s="161"/>
      <c r="E867" s="152">
        <v>0</v>
      </c>
      <c r="F867" s="98">
        <f>IF(E866=0,"",(G866/E866)/12*E866)</f>
        <v>0</v>
      </c>
      <c r="G867" s="95">
        <f>F867</f>
        <v>0</v>
      </c>
      <c r="H867" s="162"/>
      <c r="I867" s="114" t="s">
        <v>515</v>
      </c>
      <c r="J867" s="114" t="str">
        <f>VLOOKUP(I867,Presupuesto!$B$11:$C$565,2,0)</f>
        <v>AGUINALDO Y DECIMO CUARTO MES</v>
      </c>
      <c r="K867" s="96" t="str">
        <f t="shared" si="28"/>
        <v>Posgrado</v>
      </c>
      <c r="L867" s="96" t="s">
        <v>394</v>
      </c>
    </row>
    <row r="868" spans="3:12" ht="15.75" thickBot="1" x14ac:dyDescent="0.3">
      <c r="C868" s="170" t="s">
        <v>59</v>
      </c>
      <c r="D868" s="161"/>
      <c r="E868" s="152">
        <v>0</v>
      </c>
      <c r="F868" s="115">
        <f>IF(E866&lt;6,"",((E866-6)/12)*(G866/E866))</f>
        <v>0</v>
      </c>
      <c r="G868" s="95">
        <f>F868</f>
        <v>0</v>
      </c>
      <c r="H868" s="162"/>
      <c r="I868" s="99" t="s">
        <v>518</v>
      </c>
      <c r="J868" s="99" t="str">
        <f>VLOOKUP(I868,Presupuesto!$B$11:$C$565,2,0)</f>
        <v>DECIMOCUARTO MES</v>
      </c>
      <c r="K868" s="96" t="str">
        <f t="shared" si="28"/>
        <v>Posgrado</v>
      </c>
      <c r="L868" s="96" t="s">
        <v>394</v>
      </c>
    </row>
    <row r="869" spans="3:12" ht="15.75" thickBot="1" x14ac:dyDescent="0.3">
      <c r="C869" s="135" t="s">
        <v>485</v>
      </c>
      <c r="D869" s="197"/>
      <c r="E869" s="150">
        <v>12</v>
      </c>
      <c r="F869" s="276">
        <f>HLOOKUP($C869,$BZ$2:$CM$3,2,0)</f>
        <v>29777.99</v>
      </c>
      <c r="G869" s="111">
        <f>D869*E869*F869</f>
        <v>0</v>
      </c>
      <c r="H869" s="164"/>
      <c r="I869" s="112" t="s">
        <v>495</v>
      </c>
      <c r="J869" s="112" t="str">
        <f>VLOOKUP(I869,Presupuesto!$B$11:$C$565,2,0)</f>
        <v>SUELDOS Y SALARIOS PERMANENTES</v>
      </c>
      <c r="K869" s="96" t="str">
        <f t="shared" si="28"/>
        <v>Posgrado</v>
      </c>
      <c r="L869" s="96" t="s">
        <v>394</v>
      </c>
    </row>
    <row r="870" spans="3:12" x14ac:dyDescent="0.25">
      <c r="C870" s="169" t="s">
        <v>58</v>
      </c>
      <c r="D870" s="161"/>
      <c r="E870" s="152">
        <v>0</v>
      </c>
      <c r="F870" s="98">
        <f>IF(E869=0,"",(G869/E869)/12*E869)</f>
        <v>0</v>
      </c>
      <c r="G870" s="95">
        <f>F870</f>
        <v>0</v>
      </c>
      <c r="H870" s="162"/>
      <c r="I870" s="114" t="s">
        <v>515</v>
      </c>
      <c r="J870" s="114" t="str">
        <f>VLOOKUP(I870,Presupuesto!$B$11:$C$565,2,0)</f>
        <v>AGUINALDO Y DECIMO CUARTO MES</v>
      </c>
      <c r="K870" s="96" t="str">
        <f t="shared" si="28"/>
        <v>Posgrado</v>
      </c>
      <c r="L870" s="96" t="s">
        <v>394</v>
      </c>
    </row>
    <row r="871" spans="3:12" ht="15.75" thickBot="1" x14ac:dyDescent="0.3">
      <c r="C871" s="170" t="s">
        <v>59</v>
      </c>
      <c r="D871" s="161"/>
      <c r="E871" s="152">
        <v>0</v>
      </c>
      <c r="F871" s="115">
        <f>IF(E869&lt;6,"",((E869-6)/12)*(G869/E869))</f>
        <v>0</v>
      </c>
      <c r="G871" s="95">
        <f>F871</f>
        <v>0</v>
      </c>
      <c r="H871" s="162"/>
      <c r="I871" s="99" t="s">
        <v>518</v>
      </c>
      <c r="J871" s="99" t="str">
        <f>VLOOKUP(I871,Presupuesto!$B$11:$C$565,2,0)</f>
        <v>DECIMOCUARTO MES</v>
      </c>
      <c r="K871" s="96" t="str">
        <f t="shared" si="28"/>
        <v>Posgrado</v>
      </c>
      <c r="L871" s="96" t="s">
        <v>394</v>
      </c>
    </row>
    <row r="872" spans="3:12" ht="15.75" thickBot="1" x14ac:dyDescent="0.3">
      <c r="C872" s="135" t="s">
        <v>486</v>
      </c>
      <c r="D872" s="197"/>
      <c r="E872" s="150">
        <v>12</v>
      </c>
      <c r="F872" s="276">
        <f>HLOOKUP($C872,$BZ$2:$CM$3,2,0)</f>
        <v>27792.79</v>
      </c>
      <c r="G872" s="111">
        <f>D872*E872*F872</f>
        <v>0</v>
      </c>
      <c r="H872" s="164"/>
      <c r="I872" s="112" t="s">
        <v>495</v>
      </c>
      <c r="J872" s="112" t="str">
        <f>VLOOKUP(I872,Presupuesto!$B$11:$C$565,2,0)</f>
        <v>SUELDOS Y SALARIOS PERMANENTES</v>
      </c>
      <c r="K872" s="96" t="str">
        <f t="shared" si="28"/>
        <v>Posgrado</v>
      </c>
      <c r="L872" s="96" t="s">
        <v>394</v>
      </c>
    </row>
    <row r="873" spans="3:12" x14ac:dyDescent="0.25">
      <c r="C873" s="169" t="s">
        <v>58</v>
      </c>
      <c r="D873" s="161"/>
      <c r="E873" s="152">
        <v>0</v>
      </c>
      <c r="F873" s="98">
        <f>IF(E872=0,"",(G872/E872)/12*E872)</f>
        <v>0</v>
      </c>
      <c r="G873" s="95">
        <f>F873</f>
        <v>0</v>
      </c>
      <c r="H873" s="162"/>
      <c r="I873" s="114" t="s">
        <v>515</v>
      </c>
      <c r="J873" s="114" t="str">
        <f>VLOOKUP(I873,Presupuesto!$B$11:$C$565,2,0)</f>
        <v>AGUINALDO Y DECIMO CUARTO MES</v>
      </c>
      <c r="K873" s="96" t="str">
        <f t="shared" si="28"/>
        <v>Posgrado</v>
      </c>
      <c r="L873" s="96" t="s">
        <v>394</v>
      </c>
    </row>
    <row r="874" spans="3:12" ht="15.75" thickBot="1" x14ac:dyDescent="0.3">
      <c r="C874" s="170" t="s">
        <v>59</v>
      </c>
      <c r="D874" s="161"/>
      <c r="E874" s="152">
        <v>0</v>
      </c>
      <c r="F874" s="115">
        <f>IF(E872&lt;6,"",((E872-6)/12)*(G872/E872))</f>
        <v>0</v>
      </c>
      <c r="G874" s="95">
        <f>F874</f>
        <v>0</v>
      </c>
      <c r="H874" s="162"/>
      <c r="I874" s="99" t="s">
        <v>518</v>
      </c>
      <c r="J874" s="99" t="str">
        <f>VLOOKUP(I874,Presupuesto!$B$11:$C$565,2,0)</f>
        <v>DECIMOCUARTO MES</v>
      </c>
      <c r="K874" s="96" t="str">
        <f t="shared" si="28"/>
        <v>Posgrado</v>
      </c>
      <c r="L874" s="96" t="s">
        <v>394</v>
      </c>
    </row>
    <row r="875" spans="3:12" ht="15.75" thickBot="1" x14ac:dyDescent="0.3">
      <c r="C875" s="135" t="s">
        <v>487</v>
      </c>
      <c r="D875" s="197"/>
      <c r="E875" s="150">
        <v>12</v>
      </c>
      <c r="F875" s="276">
        <f>HLOOKUP($C875,$BZ$2:$CM$3,2,0)</f>
        <v>18859.39</v>
      </c>
      <c r="G875" s="111">
        <f>D875*E875*F875</f>
        <v>0</v>
      </c>
      <c r="H875" s="164"/>
      <c r="I875" s="112" t="s">
        <v>495</v>
      </c>
      <c r="J875" s="112" t="str">
        <f>VLOOKUP(I875,Presupuesto!$B$11:$C$565,2,0)</f>
        <v>SUELDOS Y SALARIOS PERMANENTES</v>
      </c>
      <c r="K875" s="96" t="str">
        <f t="shared" si="28"/>
        <v>Posgrado</v>
      </c>
      <c r="L875" s="96" t="s">
        <v>394</v>
      </c>
    </row>
    <row r="876" spans="3:12" x14ac:dyDescent="0.25">
      <c r="C876" s="169" t="s">
        <v>58</v>
      </c>
      <c r="D876" s="161"/>
      <c r="E876" s="152">
        <v>0</v>
      </c>
      <c r="F876" s="98">
        <f>IF(E875=0,"",(G875/E875)/12*E875)</f>
        <v>0</v>
      </c>
      <c r="G876" s="95">
        <f>F876</f>
        <v>0</v>
      </c>
      <c r="H876" s="162"/>
      <c r="I876" s="114" t="s">
        <v>515</v>
      </c>
      <c r="J876" s="114" t="str">
        <f>VLOOKUP(I876,Presupuesto!$B$11:$C$565,2,0)</f>
        <v>AGUINALDO Y DECIMO CUARTO MES</v>
      </c>
      <c r="K876" s="96" t="str">
        <f t="shared" si="28"/>
        <v>Posgrado</v>
      </c>
      <c r="L876" s="96" t="s">
        <v>394</v>
      </c>
    </row>
    <row r="877" spans="3:12" ht="15.75" thickBot="1" x14ac:dyDescent="0.3">
      <c r="C877" s="170" t="s">
        <v>59</v>
      </c>
      <c r="D877" s="161"/>
      <c r="E877" s="152">
        <v>0</v>
      </c>
      <c r="F877" s="115">
        <f>IF(E875&lt;6,"",((E875-6)/12)*(G875/E875))</f>
        <v>0</v>
      </c>
      <c r="G877" s="95">
        <f>F877</f>
        <v>0</v>
      </c>
      <c r="H877" s="162"/>
      <c r="I877" s="99" t="s">
        <v>518</v>
      </c>
      <c r="J877" s="99" t="str">
        <f>VLOOKUP(I877,Presupuesto!$B$11:$C$565,2,0)</f>
        <v>DECIMOCUARTO MES</v>
      </c>
      <c r="K877" s="96" t="str">
        <f t="shared" si="28"/>
        <v>Posgrado</v>
      </c>
      <c r="L877" s="96" t="s">
        <v>394</v>
      </c>
    </row>
    <row r="878" spans="3:12" ht="15.75" thickBot="1" x14ac:dyDescent="0.3">
      <c r="C878" s="135" t="s">
        <v>488</v>
      </c>
      <c r="D878" s="197"/>
      <c r="E878" s="150">
        <v>12</v>
      </c>
      <c r="F878" s="276">
        <f>HLOOKUP($C878,$BZ$2:$CM$3,2,0)</f>
        <v>17866.8</v>
      </c>
      <c r="G878" s="111">
        <f>D878*E878*F878</f>
        <v>0</v>
      </c>
      <c r="H878" s="164"/>
      <c r="I878" s="112" t="s">
        <v>495</v>
      </c>
      <c r="J878" s="112" t="str">
        <f>VLOOKUP(I878,Presupuesto!$B$11:$C$565,2,0)</f>
        <v>SUELDOS Y SALARIOS PERMANENTES</v>
      </c>
      <c r="K878" s="96" t="str">
        <f t="shared" si="28"/>
        <v>Posgrado</v>
      </c>
      <c r="L878" s="96" t="s">
        <v>394</v>
      </c>
    </row>
    <row r="879" spans="3:12" x14ac:dyDescent="0.25">
      <c r="C879" s="169" t="s">
        <v>58</v>
      </c>
      <c r="D879" s="161"/>
      <c r="E879" s="152">
        <v>0</v>
      </c>
      <c r="F879" s="98">
        <f>IF(E878=0,"",(G878/E878)/12*E878)</f>
        <v>0</v>
      </c>
      <c r="G879" s="95">
        <f>F879</f>
        <v>0</v>
      </c>
      <c r="H879" s="162"/>
      <c r="I879" s="114" t="s">
        <v>515</v>
      </c>
      <c r="J879" s="114" t="str">
        <f>VLOOKUP(I879,Presupuesto!$B$11:$C$565,2,0)</f>
        <v>AGUINALDO Y DECIMO CUARTO MES</v>
      </c>
      <c r="K879" s="96" t="str">
        <f t="shared" si="28"/>
        <v>Posgrado</v>
      </c>
      <c r="L879" s="96" t="s">
        <v>394</v>
      </c>
    </row>
    <row r="880" spans="3:12" ht="15.75" thickBot="1" x14ac:dyDescent="0.3">
      <c r="C880" s="170" t="s">
        <v>59</v>
      </c>
      <c r="D880" s="161"/>
      <c r="E880" s="152">
        <v>0</v>
      </c>
      <c r="F880" s="115">
        <f>IF(E878&lt;6,"",((E878-6)/12)*(G878/E878))</f>
        <v>0</v>
      </c>
      <c r="G880" s="95">
        <f>F880</f>
        <v>0</v>
      </c>
      <c r="H880" s="162"/>
      <c r="I880" s="99" t="s">
        <v>518</v>
      </c>
      <c r="J880" s="99" t="str">
        <f>VLOOKUP(I880,Presupuesto!$B$11:$C$565,2,0)</f>
        <v>DECIMOCUARTO MES</v>
      </c>
      <c r="K880" s="96" t="str">
        <f t="shared" si="28"/>
        <v>Posgrado</v>
      </c>
      <c r="L880" s="96" t="s">
        <v>394</v>
      </c>
    </row>
    <row r="881" spans="3:12" ht="15.75" thickBot="1" x14ac:dyDescent="0.3">
      <c r="C881" s="135" t="s">
        <v>489</v>
      </c>
      <c r="D881" s="197"/>
      <c r="E881" s="150">
        <v>12</v>
      </c>
      <c r="F881" s="276">
        <f>HLOOKUP($C881,$BZ$2:$CM$3,2,0)</f>
        <v>13896.4</v>
      </c>
      <c r="G881" s="111">
        <f>D881*E881*F881</f>
        <v>0</v>
      </c>
      <c r="H881" s="164"/>
      <c r="I881" s="112" t="s">
        <v>495</v>
      </c>
      <c r="J881" s="112" t="str">
        <f>VLOOKUP(I881,Presupuesto!$B$11:$C$565,2,0)</f>
        <v>SUELDOS Y SALARIOS PERMANENTES</v>
      </c>
      <c r="K881" s="96" t="str">
        <f t="shared" si="28"/>
        <v>Posgrado</v>
      </c>
      <c r="L881" s="96" t="s">
        <v>394</v>
      </c>
    </row>
    <row r="882" spans="3:12" x14ac:dyDescent="0.25">
      <c r="C882" s="169" t="s">
        <v>58</v>
      </c>
      <c r="D882" s="161"/>
      <c r="E882" s="152">
        <v>0</v>
      </c>
      <c r="F882" s="98">
        <f>IF(E881=0,"",(G881/E881)/12*E881)</f>
        <v>0</v>
      </c>
      <c r="G882" s="95">
        <f>F882</f>
        <v>0</v>
      </c>
      <c r="H882" s="162"/>
      <c r="I882" s="114" t="s">
        <v>515</v>
      </c>
      <c r="J882" s="114" t="str">
        <f>VLOOKUP(I882,Presupuesto!$B$11:$C$565,2,0)</f>
        <v>AGUINALDO Y DECIMO CUARTO MES</v>
      </c>
      <c r="K882" s="96" t="str">
        <f t="shared" si="28"/>
        <v>Posgrado</v>
      </c>
      <c r="L882" s="96" t="s">
        <v>394</v>
      </c>
    </row>
    <row r="883" spans="3:12" ht="15.75" thickBot="1" x14ac:dyDescent="0.3">
      <c r="C883" s="170" t="s">
        <v>59</v>
      </c>
      <c r="D883" s="161"/>
      <c r="E883" s="152">
        <v>0</v>
      </c>
      <c r="F883" s="115">
        <f>IF(E881&lt;6,"",((E881-6)/12)*(G881/E881))</f>
        <v>0</v>
      </c>
      <c r="G883" s="95">
        <f>F883</f>
        <v>0</v>
      </c>
      <c r="H883" s="162"/>
      <c r="I883" s="99" t="s">
        <v>518</v>
      </c>
      <c r="J883" s="99" t="str">
        <f>VLOOKUP(I883,Presupuesto!$B$11:$C$565,2,0)</f>
        <v>DECIMOCUARTO MES</v>
      </c>
      <c r="K883" s="96" t="str">
        <f t="shared" si="28"/>
        <v>Posgrado</v>
      </c>
      <c r="L883" s="96" t="s">
        <v>394</v>
      </c>
    </row>
    <row r="884" spans="3:12" ht="15.75" thickBot="1" x14ac:dyDescent="0.3">
      <c r="C884" s="135" t="s">
        <v>490</v>
      </c>
      <c r="D884" s="197"/>
      <c r="E884" s="150">
        <v>12</v>
      </c>
      <c r="F884" s="276">
        <f>HLOOKUP($C884,$BZ$2:$CM$3,2,0)</f>
        <v>15004.09</v>
      </c>
      <c r="G884" s="111">
        <f>D884*E884*F884</f>
        <v>0</v>
      </c>
      <c r="H884" s="164"/>
      <c r="I884" s="112" t="s">
        <v>495</v>
      </c>
      <c r="J884" s="112" t="str">
        <f>VLOOKUP(I884,Presupuesto!$B$11:$C$565,2,0)</f>
        <v>SUELDOS Y SALARIOS PERMANENTES</v>
      </c>
      <c r="K884" s="96" t="str">
        <f t="shared" si="28"/>
        <v>Posgrado</v>
      </c>
      <c r="L884" s="96" t="s">
        <v>394</v>
      </c>
    </row>
    <row r="885" spans="3:12" x14ac:dyDescent="0.25">
      <c r="C885" s="169" t="s">
        <v>58</v>
      </c>
      <c r="D885" s="161"/>
      <c r="E885" s="152">
        <v>0</v>
      </c>
      <c r="F885" s="98">
        <f>IF(E884=0,"",(G884/E884)/12*E884)</f>
        <v>0</v>
      </c>
      <c r="G885" s="95">
        <f>F885</f>
        <v>0</v>
      </c>
      <c r="H885" s="162"/>
      <c r="I885" s="114" t="s">
        <v>515</v>
      </c>
      <c r="J885" s="114" t="str">
        <f>VLOOKUP(I885,Presupuesto!$B$11:$C$565,2,0)</f>
        <v>AGUINALDO Y DECIMO CUARTO MES</v>
      </c>
      <c r="K885" s="96" t="str">
        <f t="shared" si="28"/>
        <v>Posgrado</v>
      </c>
      <c r="L885" s="96" t="s">
        <v>394</v>
      </c>
    </row>
    <row r="886" spans="3:12" ht="15.75" thickBot="1" x14ac:dyDescent="0.3">
      <c r="C886" s="170" t="s">
        <v>59</v>
      </c>
      <c r="D886" s="161"/>
      <c r="E886" s="152">
        <v>0</v>
      </c>
      <c r="F886" s="115">
        <f>IF(E884&lt;6,"",((E884-6)/12)*(G884/E884))</f>
        <v>0</v>
      </c>
      <c r="G886" s="95">
        <f>F886</f>
        <v>0</v>
      </c>
      <c r="H886" s="162"/>
      <c r="I886" s="99" t="s">
        <v>518</v>
      </c>
      <c r="J886" s="99" t="str">
        <f>VLOOKUP(I886,Presupuesto!$B$11:$C$565,2,0)</f>
        <v>DECIMOCUARTO MES</v>
      </c>
      <c r="K886" s="96" t="str">
        <f t="shared" si="28"/>
        <v>Posgrado</v>
      </c>
      <c r="L886" s="96" t="s">
        <v>394</v>
      </c>
    </row>
    <row r="887" spans="3:12" ht="15.75" thickBot="1" x14ac:dyDescent="0.3">
      <c r="C887" s="135" t="s">
        <v>491</v>
      </c>
      <c r="D887" s="197"/>
      <c r="E887" s="150">
        <v>12</v>
      </c>
      <c r="F887" s="276">
        <f>HLOOKUP($C887,$BZ$2:$CM$3,2,0)</f>
        <v>13238.9</v>
      </c>
      <c r="G887" s="111">
        <f>D887*E887*F887</f>
        <v>0</v>
      </c>
      <c r="H887" s="164"/>
      <c r="I887" s="112" t="s">
        <v>495</v>
      </c>
      <c r="J887" s="112" t="str">
        <f>VLOOKUP(I887,Presupuesto!$B$11:$C$565,2,0)</f>
        <v>SUELDOS Y SALARIOS PERMANENTES</v>
      </c>
      <c r="K887" s="96" t="str">
        <f t="shared" si="28"/>
        <v>Posgrado</v>
      </c>
      <c r="L887" s="96" t="s">
        <v>394</v>
      </c>
    </row>
    <row r="888" spans="3:12" x14ac:dyDescent="0.25">
      <c r="C888" s="169" t="s">
        <v>58</v>
      </c>
      <c r="D888" s="161"/>
      <c r="E888" s="152">
        <v>0</v>
      </c>
      <c r="F888" s="98">
        <f>IF(E887=0,"",(G887/E887)/12*E887)</f>
        <v>0</v>
      </c>
      <c r="G888" s="95">
        <f>F888</f>
        <v>0</v>
      </c>
      <c r="H888" s="162"/>
      <c r="I888" s="114" t="s">
        <v>515</v>
      </c>
      <c r="J888" s="114" t="str">
        <f>VLOOKUP(I888,Presupuesto!$B$11:$C$565,2,0)</f>
        <v>AGUINALDO Y DECIMO CUARTO MES</v>
      </c>
      <c r="K888" s="96" t="str">
        <f t="shared" si="28"/>
        <v>Posgrado</v>
      </c>
      <c r="L888" s="96" t="s">
        <v>394</v>
      </c>
    </row>
    <row r="889" spans="3:12" ht="15.75" thickBot="1" x14ac:dyDescent="0.3">
      <c r="C889" s="170" t="s">
        <v>59</v>
      </c>
      <c r="D889" s="161"/>
      <c r="E889" s="152">
        <v>0</v>
      </c>
      <c r="F889" s="115">
        <f>IF(E887&lt;6,"",((E887-6)/12)*(G887/E887))</f>
        <v>0</v>
      </c>
      <c r="G889" s="95">
        <f>F889</f>
        <v>0</v>
      </c>
      <c r="H889" s="162"/>
      <c r="I889" s="99" t="s">
        <v>518</v>
      </c>
      <c r="J889" s="99" t="str">
        <f>VLOOKUP(I889,Presupuesto!$B$11:$C$565,2,0)</f>
        <v>DECIMOCUARTO MES</v>
      </c>
      <c r="K889" s="96" t="str">
        <f t="shared" si="28"/>
        <v>Posgrado</v>
      </c>
      <c r="L889" s="96" t="s">
        <v>394</v>
      </c>
    </row>
    <row r="890" spans="3:12" ht="15.75" thickBot="1" x14ac:dyDescent="0.3">
      <c r="C890" s="135" t="s">
        <v>492</v>
      </c>
      <c r="D890" s="197"/>
      <c r="E890" s="150">
        <v>12</v>
      </c>
      <c r="F890" s="276">
        <f>HLOOKUP($C890,$BZ$2:$CM$3,2,0)</f>
        <v>12356.31</v>
      </c>
      <c r="G890" s="111">
        <f>D890*E890*F890</f>
        <v>0</v>
      </c>
      <c r="H890" s="164"/>
      <c r="I890" s="112" t="s">
        <v>495</v>
      </c>
      <c r="J890" s="112" t="str">
        <f>VLOOKUP(I890,Presupuesto!$B$11:$C$565,2,0)</f>
        <v>SUELDOS Y SALARIOS PERMANENTES</v>
      </c>
      <c r="K890" s="96" t="str">
        <f t="shared" ref="K890:K907" si="29">$K$857</f>
        <v>Posgrado</v>
      </c>
      <c r="L890" s="96" t="s">
        <v>394</v>
      </c>
    </row>
    <row r="891" spans="3:12" x14ac:dyDescent="0.25">
      <c r="C891" s="169" t="s">
        <v>58</v>
      </c>
      <c r="D891" s="161"/>
      <c r="E891" s="152">
        <v>0</v>
      </c>
      <c r="F891" s="98">
        <f>IF(E890=0,"",(G890/E890)/12*E890)</f>
        <v>0</v>
      </c>
      <c r="G891" s="95">
        <f>F891</f>
        <v>0</v>
      </c>
      <c r="H891" s="162"/>
      <c r="I891" s="114" t="s">
        <v>515</v>
      </c>
      <c r="J891" s="114" t="str">
        <f>VLOOKUP(I891,Presupuesto!$B$11:$C$565,2,0)</f>
        <v>AGUINALDO Y DECIMO CUARTO MES</v>
      </c>
      <c r="K891" s="96" t="str">
        <f t="shared" si="29"/>
        <v>Posgrado</v>
      </c>
      <c r="L891" s="96" t="s">
        <v>394</v>
      </c>
    </row>
    <row r="892" spans="3:12" ht="15.75" thickBot="1" x14ac:dyDescent="0.3">
      <c r="C892" s="170" t="s">
        <v>59</v>
      </c>
      <c r="D892" s="161"/>
      <c r="E892" s="152">
        <v>0</v>
      </c>
      <c r="F892" s="115">
        <f>IF(E890&lt;6,"",((E890-6)/12)*(G890/E890))</f>
        <v>0</v>
      </c>
      <c r="G892" s="95">
        <f>F892</f>
        <v>0</v>
      </c>
      <c r="H892" s="162"/>
      <c r="I892" s="99" t="s">
        <v>518</v>
      </c>
      <c r="J892" s="99" t="str">
        <f>VLOOKUP(I892,Presupuesto!$B$11:$C$565,2,0)</f>
        <v>DECIMOCUARTO MES</v>
      </c>
      <c r="K892" s="96" t="str">
        <f t="shared" si="29"/>
        <v>Posgrado</v>
      </c>
      <c r="L892" s="96" t="s">
        <v>394</v>
      </c>
    </row>
    <row r="893" spans="3:12" ht="15.75" thickBot="1" x14ac:dyDescent="0.3">
      <c r="C893" s="135" t="s">
        <v>493</v>
      </c>
      <c r="D893" s="197"/>
      <c r="E893" s="150">
        <v>12</v>
      </c>
      <c r="F893" s="276">
        <f>HLOOKUP($C893,$BZ$2:$CM$3,2,0)</f>
        <v>463.22</v>
      </c>
      <c r="G893" s="111">
        <f>D893*E893*F893</f>
        <v>0</v>
      </c>
      <c r="H893" s="164"/>
      <c r="I893" s="112" t="s">
        <v>495</v>
      </c>
      <c r="J893" s="112" t="str">
        <f>VLOOKUP(I893,Presupuesto!$B$11:$C$565,2,0)</f>
        <v>SUELDOS Y SALARIOS PERMANENTES</v>
      </c>
      <c r="K893" s="96" t="str">
        <f t="shared" si="29"/>
        <v>Posgrado</v>
      </c>
      <c r="L893" s="96" t="s">
        <v>394</v>
      </c>
    </row>
    <row r="894" spans="3:12" x14ac:dyDescent="0.25">
      <c r="C894" s="169" t="s">
        <v>58</v>
      </c>
      <c r="D894" s="161"/>
      <c r="E894" s="152">
        <v>0</v>
      </c>
      <c r="F894" s="98">
        <f>IF(E893=0,"",(G893/E893)/12*E893)</f>
        <v>0</v>
      </c>
      <c r="G894" s="95">
        <f>F894</f>
        <v>0</v>
      </c>
      <c r="H894" s="162"/>
      <c r="I894" s="114" t="s">
        <v>515</v>
      </c>
      <c r="J894" s="114" t="str">
        <f>VLOOKUP(I894,Presupuesto!$B$11:$C$565,2,0)</f>
        <v>AGUINALDO Y DECIMO CUARTO MES</v>
      </c>
      <c r="K894" s="96" t="str">
        <f t="shared" si="29"/>
        <v>Posgrado</v>
      </c>
      <c r="L894" s="96" t="s">
        <v>394</v>
      </c>
    </row>
    <row r="895" spans="3:12" ht="15.75" thickBot="1" x14ac:dyDescent="0.3">
      <c r="C895" s="170" t="s">
        <v>59</v>
      </c>
      <c r="D895" s="161"/>
      <c r="E895" s="152">
        <v>0</v>
      </c>
      <c r="F895" s="115">
        <f>IF(E893&lt;6,"",((E893-6)/12)*(G893/E893))</f>
        <v>0</v>
      </c>
      <c r="G895" s="95">
        <f>F895</f>
        <v>0</v>
      </c>
      <c r="H895" s="162"/>
      <c r="I895" s="99" t="s">
        <v>518</v>
      </c>
      <c r="J895" s="99" t="str">
        <f>VLOOKUP(I895,Presupuesto!$B$11:$C$565,2,0)</f>
        <v>DECIMOCUARTO MES</v>
      </c>
      <c r="K895" s="96" t="str">
        <f t="shared" si="29"/>
        <v>Posgrado</v>
      </c>
      <c r="L895" s="96" t="s">
        <v>394</v>
      </c>
    </row>
    <row r="896" spans="3:12" ht="15.75" thickBot="1" x14ac:dyDescent="0.3">
      <c r="C896" s="135" t="s">
        <v>494</v>
      </c>
      <c r="D896" s="197"/>
      <c r="E896" s="150">
        <v>12</v>
      </c>
      <c r="F896" s="276">
        <f>HLOOKUP($C896,$BZ$2:$CM$3,2,0)</f>
        <v>2007.3</v>
      </c>
      <c r="G896" s="111">
        <f>D896*E896*F896</f>
        <v>0</v>
      </c>
      <c r="H896" s="164"/>
      <c r="I896" s="112" t="s">
        <v>495</v>
      </c>
      <c r="J896" s="112" t="str">
        <f>VLOOKUP(I896,Presupuesto!$B$11:$C$565,2,0)</f>
        <v>SUELDOS Y SALARIOS PERMANENTES</v>
      </c>
      <c r="K896" s="96" t="str">
        <f t="shared" si="29"/>
        <v>Posgrado</v>
      </c>
      <c r="L896" s="96" t="s">
        <v>394</v>
      </c>
    </row>
    <row r="897" spans="3:12" x14ac:dyDescent="0.25">
      <c r="C897" s="169" t="s">
        <v>58</v>
      </c>
      <c r="D897" s="161"/>
      <c r="E897" s="152">
        <v>0</v>
      </c>
      <c r="F897" s="98">
        <f>IF(E896=0,"",(G896/E896)/12*E896)</f>
        <v>0</v>
      </c>
      <c r="G897" s="95">
        <f>F897</f>
        <v>0</v>
      </c>
      <c r="H897" s="162"/>
      <c r="I897" s="114" t="s">
        <v>515</v>
      </c>
      <c r="J897" s="114" t="str">
        <f>VLOOKUP(I897,Presupuesto!$B$11:$C$565,2,0)</f>
        <v>AGUINALDO Y DECIMO CUARTO MES</v>
      </c>
      <c r="K897" s="96" t="str">
        <f t="shared" si="29"/>
        <v>Posgrado</v>
      </c>
      <c r="L897" s="96" t="s">
        <v>394</v>
      </c>
    </row>
    <row r="898" spans="3:12" ht="15.75" thickBot="1" x14ac:dyDescent="0.3">
      <c r="C898" s="170" t="s">
        <v>59</v>
      </c>
      <c r="D898" s="161"/>
      <c r="E898" s="152">
        <v>0</v>
      </c>
      <c r="F898" s="115">
        <f>IF(E896&lt;6,"",((E896-6)/12)*(G896/E896))</f>
        <v>0</v>
      </c>
      <c r="G898" s="95">
        <f>F898</f>
        <v>0</v>
      </c>
      <c r="H898" s="162"/>
      <c r="I898" s="99" t="s">
        <v>518</v>
      </c>
      <c r="J898" s="99" t="str">
        <f>VLOOKUP(I898,Presupuesto!$B$11:$C$565,2,0)</f>
        <v>DECIMOCUARTO MES</v>
      </c>
      <c r="K898" s="96" t="str">
        <f t="shared" si="29"/>
        <v>Posgrado</v>
      </c>
      <c r="L898" s="96" t="s">
        <v>394</v>
      </c>
    </row>
    <row r="899" spans="3:12" ht="15.75" thickBot="1" x14ac:dyDescent="0.3">
      <c r="C899" s="138" t="s">
        <v>83</v>
      </c>
      <c r="D899" s="197"/>
      <c r="E899" s="150">
        <v>12</v>
      </c>
      <c r="F899" s="137">
        <v>30000</v>
      </c>
      <c r="G899" s="111">
        <f>D899*E899*F899</f>
        <v>0</v>
      </c>
      <c r="H899" s="164"/>
      <c r="I899" s="112" t="s">
        <v>563</v>
      </c>
      <c r="J899" s="112" t="str">
        <f>VLOOKUP(I899,Presupuesto!$B$11:$C$565,2,0)</f>
        <v>CONTRATOS ESPECIALES</v>
      </c>
      <c r="K899" s="96" t="str">
        <f t="shared" si="29"/>
        <v>Posgrado</v>
      </c>
      <c r="L899" s="96" t="s">
        <v>394</v>
      </c>
    </row>
    <row r="900" spans="3:12" x14ac:dyDescent="0.25">
      <c r="C900" s="169" t="s">
        <v>58</v>
      </c>
      <c r="D900" s="161"/>
      <c r="E900" s="152">
        <v>0</v>
      </c>
      <c r="F900" s="115">
        <f>IF(E899=0,"",(G899/E899)/12*E899)</f>
        <v>0</v>
      </c>
      <c r="G900" s="95">
        <f>F900</f>
        <v>0</v>
      </c>
      <c r="H900" s="162"/>
      <c r="I900" s="99" t="s">
        <v>563</v>
      </c>
      <c r="J900" s="99" t="str">
        <f>VLOOKUP(I900,Presupuesto!$B$11:$C$565,2,0)</f>
        <v>CONTRATOS ESPECIALES</v>
      </c>
      <c r="K900" s="96" t="str">
        <f t="shared" si="29"/>
        <v>Posgrado</v>
      </c>
      <c r="L900" s="96" t="s">
        <v>393</v>
      </c>
    </row>
    <row r="901" spans="3:12" ht="15.75" thickBot="1" x14ac:dyDescent="0.3">
      <c r="C901" s="170" t="s">
        <v>59</v>
      </c>
      <c r="D901" s="161"/>
      <c r="E901" s="152">
        <v>0</v>
      </c>
      <c r="F901" s="98">
        <f>IF(E899&lt;6,"",((E899-6)/12)*(G899/E899))</f>
        <v>0</v>
      </c>
      <c r="G901" s="95">
        <f>F901</f>
        <v>0</v>
      </c>
      <c r="H901" s="162"/>
      <c r="I901" s="99" t="s">
        <v>563</v>
      </c>
      <c r="J901" s="99" t="str">
        <f>VLOOKUP(I901,Presupuesto!$B$11:$C$565,2,0)</f>
        <v>CONTRATOS ESPECIALES</v>
      </c>
      <c r="K901" s="96" t="str">
        <f t="shared" si="29"/>
        <v>Posgrado</v>
      </c>
      <c r="L901" s="96" t="s">
        <v>398</v>
      </c>
    </row>
    <row r="902" spans="3:12" ht="15.75" thickBot="1" x14ac:dyDescent="0.3">
      <c r="C902" s="138" t="s">
        <v>60</v>
      </c>
      <c r="D902" s="197"/>
      <c r="E902" s="150">
        <v>12</v>
      </c>
      <c r="F902" s="116">
        <v>30000</v>
      </c>
      <c r="G902" s="111">
        <f>D902*E902*F902</f>
        <v>0</v>
      </c>
      <c r="H902" s="164"/>
      <c r="I902" s="112" t="s">
        <v>704</v>
      </c>
      <c r="J902" s="112" t="str">
        <f>VLOOKUP(I902,Presupuesto!$B$11:$C$565,2,0)</f>
        <v>OTROS SERVICIOS TECNICOS Y PROFESIONALES</v>
      </c>
      <c r="K902" s="96" t="str">
        <f t="shared" si="29"/>
        <v>Posgrado</v>
      </c>
      <c r="L902" s="96" t="s">
        <v>393</v>
      </c>
    </row>
    <row r="903" spans="3:12" x14ac:dyDescent="0.25">
      <c r="C903" s="169" t="s">
        <v>58</v>
      </c>
      <c r="D903" s="161"/>
      <c r="E903" s="152">
        <v>0</v>
      </c>
      <c r="F903" s="98">
        <v>0</v>
      </c>
      <c r="G903" s="95">
        <f>F903</f>
        <v>0</v>
      </c>
      <c r="H903" s="162"/>
      <c r="I903" s="99" t="s">
        <v>704</v>
      </c>
      <c r="J903" s="99" t="str">
        <f>VLOOKUP(I903,Presupuesto!$B$11:$C$565,2,0)</f>
        <v>OTROS SERVICIOS TECNICOS Y PROFESIONALES</v>
      </c>
      <c r="K903" s="96" t="str">
        <f t="shared" si="29"/>
        <v>Posgrado</v>
      </c>
      <c r="L903" s="96" t="s">
        <v>393</v>
      </c>
    </row>
    <row r="904" spans="3:12" ht="15.75" thickBot="1" x14ac:dyDescent="0.3">
      <c r="C904" s="170" t="s">
        <v>59</v>
      </c>
      <c r="D904" s="161"/>
      <c r="E904" s="152">
        <v>0</v>
      </c>
      <c r="F904" s="98">
        <v>0</v>
      </c>
      <c r="G904" s="95">
        <f>F904</f>
        <v>0</v>
      </c>
      <c r="H904" s="162"/>
      <c r="I904" s="99" t="s">
        <v>704</v>
      </c>
      <c r="J904" s="99" t="str">
        <f>VLOOKUP(I904,Presupuesto!$B$11:$C$565,2,0)</f>
        <v>OTROS SERVICIOS TECNICOS Y PROFESIONALES</v>
      </c>
      <c r="K904" s="96" t="str">
        <f t="shared" si="29"/>
        <v>Posgrado</v>
      </c>
      <c r="L904" s="96" t="s">
        <v>393</v>
      </c>
    </row>
    <row r="905" spans="3:12" ht="15.75" thickBot="1" x14ac:dyDescent="0.3">
      <c r="C905" s="138" t="s">
        <v>61</v>
      </c>
      <c r="D905" s="197"/>
      <c r="E905" s="150">
        <v>12</v>
      </c>
      <c r="F905" s="116">
        <v>30000</v>
      </c>
      <c r="G905" s="111">
        <f>D905*E905*F905</f>
        <v>0</v>
      </c>
      <c r="H905" s="164"/>
      <c r="I905" s="112" t="s">
        <v>495</v>
      </c>
      <c r="J905" s="112" t="str">
        <f>VLOOKUP(I905,Presupuesto!$B$11:$C$565,2,0)</f>
        <v>SUELDOS Y SALARIOS PERMANENTES</v>
      </c>
      <c r="K905" s="96" t="str">
        <f t="shared" si="29"/>
        <v>Posgrado</v>
      </c>
      <c r="L905" s="96" t="s">
        <v>393</v>
      </c>
    </row>
    <row r="906" spans="3:12" x14ac:dyDescent="0.25">
      <c r="C906" s="169" t="s">
        <v>58</v>
      </c>
      <c r="D906" s="167"/>
      <c r="E906" s="129">
        <v>0</v>
      </c>
      <c r="F906" s="117">
        <f>IF(E905=0,"",(G905/E905)/12*E905)</f>
        <v>0</v>
      </c>
      <c r="G906" s="118">
        <f>F906</f>
        <v>0</v>
      </c>
      <c r="H906" s="162"/>
      <c r="I906" s="99" t="s">
        <v>515</v>
      </c>
      <c r="J906" s="99" t="str">
        <f>VLOOKUP(I906,Presupuesto!$B$11:$C$565,2,0)</f>
        <v>AGUINALDO Y DECIMO CUARTO MES</v>
      </c>
      <c r="K906" s="96" t="str">
        <f t="shared" si="29"/>
        <v>Posgrado</v>
      </c>
      <c r="L906" s="96" t="s">
        <v>393</v>
      </c>
    </row>
    <row r="907" spans="3:12" ht="15.75" thickBot="1" x14ac:dyDescent="0.3">
      <c r="C907" s="171" t="s">
        <v>59</v>
      </c>
      <c r="D907" s="160"/>
      <c r="E907" s="130">
        <v>0</v>
      </c>
      <c r="F907" s="103">
        <f>IF(E905&lt;6,"",((E905-6)/12)*(G905/E905))</f>
        <v>0</v>
      </c>
      <c r="G907" s="103">
        <f>F907</f>
        <v>0</v>
      </c>
      <c r="H907" s="160"/>
      <c r="I907" s="104" t="s">
        <v>518</v>
      </c>
      <c r="J907" s="122" t="str">
        <f>VLOOKUP(I907,Presupuesto!$B$11:$C$565,2,0)</f>
        <v>DECIMOCUARTO MES</v>
      </c>
      <c r="K907" s="104" t="str">
        <f t="shared" si="29"/>
        <v>Posgrado</v>
      </c>
      <c r="L907" s="122" t="s">
        <v>393</v>
      </c>
    </row>
    <row r="909" spans="3:12" ht="15.75" thickBot="1" x14ac:dyDescent="0.3"/>
    <row r="910" spans="3:12" ht="15.75" thickBot="1" x14ac:dyDescent="0.3">
      <c r="C910" s="69" t="s">
        <v>43</v>
      </c>
      <c r="D910" s="30">
        <f>SUM(G917:G967)</f>
        <v>0</v>
      </c>
      <c r="E910" s="91"/>
      <c r="F910" s="91"/>
      <c r="G910" s="91"/>
      <c r="H910" s="75"/>
      <c r="I910" s="75"/>
      <c r="J910" s="75"/>
    </row>
    <row r="911" spans="3:12" x14ac:dyDescent="0.25">
      <c r="D911" s="31"/>
      <c r="E911" s="91"/>
      <c r="F911" s="91"/>
      <c r="G911" s="91"/>
      <c r="H911" s="75"/>
      <c r="I911" s="75"/>
      <c r="J911" s="75"/>
    </row>
    <row r="912" spans="3:12" x14ac:dyDescent="0.25">
      <c r="D912" s="31"/>
      <c r="E912" s="91"/>
      <c r="F912" s="91"/>
      <c r="G912" s="91"/>
      <c r="H912" s="75"/>
      <c r="I912" s="75"/>
      <c r="J912" s="75"/>
    </row>
    <row r="913" spans="3:12" ht="15.75" x14ac:dyDescent="0.25">
      <c r="C913" s="200" t="s">
        <v>391</v>
      </c>
      <c r="D913" s="322"/>
      <c r="E913" s="91"/>
      <c r="F913" s="91"/>
      <c r="G913" s="91"/>
      <c r="H913" s="75"/>
      <c r="I913" s="75"/>
      <c r="J913" s="75"/>
    </row>
    <row r="914" spans="3:12" ht="18.75" x14ac:dyDescent="0.25">
      <c r="C914" s="205"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TIC_vacía'!$F:$G,2,FALSE),IFERROR(VLOOKUP(D913,'16. Desa. del Sistema Educ.Sup.'!$F:$G,2,FALSE),IFERROR(VLOOKUP(D913,'8. Cultura de Inno. Insti...'!$F:$G,2,FALSE),VLOOKUP(D913,'7. Lo Esencial de la Reforma U.'!$F:$G,2,0)))))))))))))))))</f>
        <v>#N/A</v>
      </c>
      <c r="D914" s="31"/>
      <c r="E914" s="91"/>
      <c r="F914" s="91"/>
      <c r="G914" s="91"/>
      <c r="H914" s="75"/>
      <c r="I914" s="75"/>
      <c r="J914" s="75"/>
    </row>
    <row r="915" spans="3:12" ht="15.75" thickBot="1" x14ac:dyDescent="0.3">
      <c r="C915" s="175"/>
      <c r="D915" s="31"/>
      <c r="E915" s="91"/>
      <c r="F915" s="91"/>
      <c r="G915" s="91"/>
      <c r="H915" s="75"/>
      <c r="I915" s="75"/>
      <c r="J915" s="75"/>
      <c r="K915" s="151"/>
    </row>
    <row r="916" spans="3:12" ht="30.75" thickBot="1" x14ac:dyDescent="0.3">
      <c r="C916" s="132" t="s">
        <v>44</v>
      </c>
      <c r="D916" s="136" t="s">
        <v>55</v>
      </c>
      <c r="E916" s="168" t="s">
        <v>56</v>
      </c>
      <c r="F916" s="136" t="s">
        <v>57</v>
      </c>
      <c r="G916" s="133" t="s">
        <v>27</v>
      </c>
      <c r="H916" s="131" t="s">
        <v>130</v>
      </c>
      <c r="I916" s="134" t="s">
        <v>46</v>
      </c>
      <c r="J916" s="134" t="s">
        <v>131</v>
      </c>
      <c r="K916" s="134" t="s">
        <v>409</v>
      </c>
      <c r="L916" s="134" t="s">
        <v>410</v>
      </c>
    </row>
    <row r="917" spans="3:12" ht="15.75" thickBot="1" x14ac:dyDescent="0.3">
      <c r="C917" s="135" t="s">
        <v>481</v>
      </c>
      <c r="D917" s="197"/>
      <c r="E917" s="150">
        <v>12</v>
      </c>
      <c r="F917" s="276">
        <f>HLOOKUP($C917,$BZ$2:$CM$3,2,0)</f>
        <v>43674.39</v>
      </c>
      <c r="G917" s="111">
        <f>D917*E917*F917</f>
        <v>0</v>
      </c>
      <c r="H917" s="164"/>
      <c r="I917" s="112" t="s">
        <v>495</v>
      </c>
      <c r="J917" s="112" t="str">
        <f>VLOOKUP(I917,Presupuesto!$B$11:$C$565,2,0)</f>
        <v>SUELDOS Y SALARIOS PERMANENTES</v>
      </c>
      <c r="K917" s="213" t="s">
        <v>1453</v>
      </c>
      <c r="L917" s="96" t="s">
        <v>393</v>
      </c>
    </row>
    <row r="918" spans="3:12" x14ac:dyDescent="0.25">
      <c r="C918" s="169" t="s">
        <v>58</v>
      </c>
      <c r="D918" s="161"/>
      <c r="E918" s="152">
        <v>0</v>
      </c>
      <c r="F918" s="98">
        <f>IF(E917=0,"",(G917/E917)/12*E917)</f>
        <v>0</v>
      </c>
      <c r="G918" s="95">
        <f>F918</f>
        <v>0</v>
      </c>
      <c r="H918" s="162"/>
      <c r="I918" s="114" t="s">
        <v>515</v>
      </c>
      <c r="J918" s="114" t="str">
        <f>VLOOKUP(I918,Presupuesto!$B$11:$C$565,2,0)</f>
        <v>AGUINALDO Y DECIMO CUARTO MES</v>
      </c>
      <c r="K918" s="96" t="str">
        <f t="shared" ref="K918:K949" si="30">$K$917</f>
        <v>Desarrollo del Sistema de Educación Superior</v>
      </c>
      <c r="L918" s="96" t="s">
        <v>411</v>
      </c>
    </row>
    <row r="919" spans="3:12" ht="15.75" thickBot="1" x14ac:dyDescent="0.3">
      <c r="C919" s="170" t="s">
        <v>59</v>
      </c>
      <c r="D919" s="161"/>
      <c r="E919" s="152">
        <v>0</v>
      </c>
      <c r="F919" s="115">
        <f>IF(E917&lt;6,"",((E917-6)/12)*(G917/E917))</f>
        <v>0</v>
      </c>
      <c r="G919" s="95">
        <f>F919</f>
        <v>0</v>
      </c>
      <c r="H919" s="162"/>
      <c r="I919" s="99" t="s">
        <v>518</v>
      </c>
      <c r="J919" s="99" t="str">
        <f>VLOOKUP(I919,Presupuesto!$B$11:$C$565,2,0)</f>
        <v>DECIMOCUARTO MES</v>
      </c>
      <c r="K919" s="96" t="str">
        <f t="shared" si="30"/>
        <v>Desarrollo del Sistema de Educación Superior</v>
      </c>
      <c r="L919" s="96" t="s">
        <v>394</v>
      </c>
    </row>
    <row r="920" spans="3:12" ht="15.75" thickBot="1" x14ac:dyDescent="0.3">
      <c r="C920" s="135" t="s">
        <v>482</v>
      </c>
      <c r="D920" s="197"/>
      <c r="E920" s="150">
        <v>12</v>
      </c>
      <c r="F920" s="276">
        <f>HLOOKUP($C920,$BZ$2:$CM$3,2,0)</f>
        <v>39703.99</v>
      </c>
      <c r="G920" s="111">
        <f>D920*E920*F920</f>
        <v>0</v>
      </c>
      <c r="H920" s="164"/>
      <c r="I920" s="112" t="s">
        <v>495</v>
      </c>
      <c r="J920" s="112" t="str">
        <f>VLOOKUP(I920,Presupuesto!$B$11:$C$565,2,0)</f>
        <v>SUELDOS Y SALARIOS PERMANENTES</v>
      </c>
      <c r="K920" s="96" t="str">
        <f t="shared" si="30"/>
        <v>Desarrollo del Sistema de Educación Superior</v>
      </c>
      <c r="L920" s="96" t="s">
        <v>394</v>
      </c>
    </row>
    <row r="921" spans="3:12" x14ac:dyDescent="0.25">
      <c r="C921" s="169" t="s">
        <v>58</v>
      </c>
      <c r="D921" s="161"/>
      <c r="E921" s="152">
        <v>0</v>
      </c>
      <c r="F921" s="98">
        <f>IF(E920=0,"",(G920/E920)/12*E920)</f>
        <v>0</v>
      </c>
      <c r="G921" s="95">
        <f>F921</f>
        <v>0</v>
      </c>
      <c r="H921" s="162"/>
      <c r="I921" s="114" t="s">
        <v>515</v>
      </c>
      <c r="J921" s="114" t="str">
        <f>VLOOKUP(I921,Presupuesto!$B$11:$C$565,2,0)</f>
        <v>AGUINALDO Y DECIMO CUARTO MES</v>
      </c>
      <c r="K921" s="96" t="str">
        <f t="shared" si="30"/>
        <v>Desarrollo del Sistema de Educación Superior</v>
      </c>
      <c r="L921" s="96" t="s">
        <v>394</v>
      </c>
    </row>
    <row r="922" spans="3:12" ht="15.75" thickBot="1" x14ac:dyDescent="0.3">
      <c r="C922" s="170" t="s">
        <v>59</v>
      </c>
      <c r="D922" s="161"/>
      <c r="E922" s="152">
        <v>0</v>
      </c>
      <c r="F922" s="115">
        <f>IF(E920&lt;6,"",((E920-6)/12)*(G920/E920))</f>
        <v>0</v>
      </c>
      <c r="G922" s="95">
        <f>F922</f>
        <v>0</v>
      </c>
      <c r="H922" s="162"/>
      <c r="I922" s="99" t="s">
        <v>518</v>
      </c>
      <c r="J922" s="99" t="str">
        <f>VLOOKUP(I922,Presupuesto!$B$11:$C$565,2,0)</f>
        <v>DECIMOCUARTO MES</v>
      </c>
      <c r="K922" s="96" t="str">
        <f t="shared" si="30"/>
        <v>Desarrollo del Sistema de Educación Superior</v>
      </c>
      <c r="L922" s="96" t="s">
        <v>394</v>
      </c>
    </row>
    <row r="923" spans="3:12" ht="15.75" thickBot="1" x14ac:dyDescent="0.3">
      <c r="C923" s="135" t="s">
        <v>483</v>
      </c>
      <c r="D923" s="197"/>
      <c r="E923" s="150">
        <v>12</v>
      </c>
      <c r="F923" s="276">
        <f>HLOOKUP($C923,$BZ$2:$CM$3,2,0)</f>
        <v>35733.589999999997</v>
      </c>
      <c r="G923" s="111">
        <f>D923*E923*F923</f>
        <v>0</v>
      </c>
      <c r="H923" s="164"/>
      <c r="I923" s="112" t="s">
        <v>495</v>
      </c>
      <c r="J923" s="112" t="str">
        <f>VLOOKUP(I923,Presupuesto!$B$11:$C$565,2,0)</f>
        <v>SUELDOS Y SALARIOS PERMANENTES</v>
      </c>
      <c r="K923" s="96" t="str">
        <f t="shared" si="30"/>
        <v>Desarrollo del Sistema de Educación Superior</v>
      </c>
      <c r="L923" s="96" t="s">
        <v>394</v>
      </c>
    </row>
    <row r="924" spans="3:12" x14ac:dyDescent="0.25">
      <c r="C924" s="169" t="s">
        <v>58</v>
      </c>
      <c r="D924" s="161"/>
      <c r="E924" s="152">
        <v>0</v>
      </c>
      <c r="F924" s="98">
        <f>IF(E923=0,"",(G923/E923)/12*E923)</f>
        <v>0</v>
      </c>
      <c r="G924" s="95">
        <f>F924</f>
        <v>0</v>
      </c>
      <c r="H924" s="162"/>
      <c r="I924" s="114" t="s">
        <v>515</v>
      </c>
      <c r="J924" s="114" t="str">
        <f>VLOOKUP(I924,Presupuesto!$B$11:$C$565,2,0)</f>
        <v>AGUINALDO Y DECIMO CUARTO MES</v>
      </c>
      <c r="K924" s="96" t="str">
        <f t="shared" si="30"/>
        <v>Desarrollo del Sistema de Educación Superior</v>
      </c>
      <c r="L924" s="96" t="s">
        <v>394</v>
      </c>
    </row>
    <row r="925" spans="3:12" ht="15.75" thickBot="1" x14ac:dyDescent="0.3">
      <c r="C925" s="170" t="s">
        <v>59</v>
      </c>
      <c r="D925" s="161"/>
      <c r="E925" s="152">
        <v>0</v>
      </c>
      <c r="F925" s="115">
        <f>IF(E923&lt;6,"",((E923-6)/12)*(G923/E923))</f>
        <v>0</v>
      </c>
      <c r="G925" s="95">
        <f>F925</f>
        <v>0</v>
      </c>
      <c r="H925" s="162"/>
      <c r="I925" s="99" t="s">
        <v>518</v>
      </c>
      <c r="J925" s="99" t="str">
        <f>VLOOKUP(I925,Presupuesto!$B$11:$C$565,2,0)</f>
        <v>DECIMOCUARTO MES</v>
      </c>
      <c r="K925" s="96" t="str">
        <f t="shared" si="30"/>
        <v>Desarrollo del Sistema de Educación Superior</v>
      </c>
      <c r="L925" s="96" t="s">
        <v>394</v>
      </c>
    </row>
    <row r="926" spans="3:12" ht="15.75" thickBot="1" x14ac:dyDescent="0.3">
      <c r="C926" s="135" t="s">
        <v>484</v>
      </c>
      <c r="D926" s="197"/>
      <c r="E926" s="150">
        <v>12</v>
      </c>
      <c r="F926" s="276">
        <f>HLOOKUP($C926,$BZ$2:$CM$3,2,0)</f>
        <v>31763.19</v>
      </c>
      <c r="G926" s="111">
        <f>D926*E926*F926</f>
        <v>0</v>
      </c>
      <c r="H926" s="164"/>
      <c r="I926" s="112" t="s">
        <v>495</v>
      </c>
      <c r="J926" s="112" t="str">
        <f>VLOOKUP(I926,Presupuesto!$B$11:$C$565,2,0)</f>
        <v>SUELDOS Y SALARIOS PERMANENTES</v>
      </c>
      <c r="K926" s="96" t="str">
        <f t="shared" si="30"/>
        <v>Desarrollo del Sistema de Educación Superior</v>
      </c>
      <c r="L926" s="96" t="s">
        <v>394</v>
      </c>
    </row>
    <row r="927" spans="3:12" x14ac:dyDescent="0.25">
      <c r="C927" s="169" t="s">
        <v>58</v>
      </c>
      <c r="D927" s="161"/>
      <c r="E927" s="152">
        <v>0</v>
      </c>
      <c r="F927" s="98">
        <f>IF(E926=0,"",(G926/E926)/12*E926)</f>
        <v>0</v>
      </c>
      <c r="G927" s="95">
        <f>F927</f>
        <v>0</v>
      </c>
      <c r="H927" s="162"/>
      <c r="I927" s="114" t="s">
        <v>515</v>
      </c>
      <c r="J927" s="114" t="str">
        <f>VLOOKUP(I927,Presupuesto!$B$11:$C$565,2,0)</f>
        <v>AGUINALDO Y DECIMO CUARTO MES</v>
      </c>
      <c r="K927" s="96" t="str">
        <f t="shared" si="30"/>
        <v>Desarrollo del Sistema de Educación Superior</v>
      </c>
      <c r="L927" s="96" t="s">
        <v>394</v>
      </c>
    </row>
    <row r="928" spans="3:12" ht="15.75" thickBot="1" x14ac:dyDescent="0.3">
      <c r="C928" s="170" t="s">
        <v>59</v>
      </c>
      <c r="D928" s="161"/>
      <c r="E928" s="152">
        <v>0</v>
      </c>
      <c r="F928" s="115">
        <f>IF(E926&lt;6,"",((E926-6)/12)*(G926/E926))</f>
        <v>0</v>
      </c>
      <c r="G928" s="95">
        <f>F928</f>
        <v>0</v>
      </c>
      <c r="H928" s="162"/>
      <c r="I928" s="99" t="s">
        <v>518</v>
      </c>
      <c r="J928" s="99" t="str">
        <f>VLOOKUP(I928,Presupuesto!$B$11:$C$565,2,0)</f>
        <v>DECIMOCUARTO MES</v>
      </c>
      <c r="K928" s="96" t="str">
        <f t="shared" si="30"/>
        <v>Desarrollo del Sistema de Educación Superior</v>
      </c>
      <c r="L928" s="96" t="s">
        <v>394</v>
      </c>
    </row>
    <row r="929" spans="3:12" ht="15.75" thickBot="1" x14ac:dyDescent="0.3">
      <c r="C929" s="135" t="s">
        <v>485</v>
      </c>
      <c r="D929" s="197"/>
      <c r="E929" s="150">
        <v>12</v>
      </c>
      <c r="F929" s="276">
        <f>HLOOKUP($C929,$BZ$2:$CM$3,2,0)</f>
        <v>29777.99</v>
      </c>
      <c r="G929" s="111">
        <f>D929*E929*F929</f>
        <v>0</v>
      </c>
      <c r="H929" s="164"/>
      <c r="I929" s="112" t="s">
        <v>495</v>
      </c>
      <c r="J929" s="112" t="str">
        <f>VLOOKUP(I929,Presupuesto!$B$11:$C$565,2,0)</f>
        <v>SUELDOS Y SALARIOS PERMANENTES</v>
      </c>
      <c r="K929" s="96" t="str">
        <f t="shared" si="30"/>
        <v>Desarrollo del Sistema de Educación Superior</v>
      </c>
      <c r="L929" s="96" t="s">
        <v>394</v>
      </c>
    </row>
    <row r="930" spans="3:12" x14ac:dyDescent="0.25">
      <c r="C930" s="169" t="s">
        <v>58</v>
      </c>
      <c r="D930" s="161"/>
      <c r="E930" s="152">
        <v>0</v>
      </c>
      <c r="F930" s="98">
        <f>IF(E929=0,"",(G929/E929)/12*E929)</f>
        <v>0</v>
      </c>
      <c r="G930" s="95">
        <f>F930</f>
        <v>0</v>
      </c>
      <c r="H930" s="162"/>
      <c r="I930" s="114" t="s">
        <v>515</v>
      </c>
      <c r="J930" s="114" t="str">
        <f>VLOOKUP(I930,Presupuesto!$B$11:$C$565,2,0)</f>
        <v>AGUINALDO Y DECIMO CUARTO MES</v>
      </c>
      <c r="K930" s="96" t="str">
        <f t="shared" si="30"/>
        <v>Desarrollo del Sistema de Educación Superior</v>
      </c>
      <c r="L930" s="96" t="s">
        <v>394</v>
      </c>
    </row>
    <row r="931" spans="3:12" ht="15.75" thickBot="1" x14ac:dyDescent="0.3">
      <c r="C931" s="170" t="s">
        <v>59</v>
      </c>
      <c r="D931" s="161"/>
      <c r="E931" s="152">
        <v>0</v>
      </c>
      <c r="F931" s="115">
        <f>IF(E929&lt;6,"",((E929-6)/12)*(G929/E929))</f>
        <v>0</v>
      </c>
      <c r="G931" s="95">
        <f>F931</f>
        <v>0</v>
      </c>
      <c r="H931" s="162"/>
      <c r="I931" s="99" t="s">
        <v>518</v>
      </c>
      <c r="J931" s="99" t="str">
        <f>VLOOKUP(I931,Presupuesto!$B$11:$C$565,2,0)</f>
        <v>DECIMOCUARTO MES</v>
      </c>
      <c r="K931" s="96" t="str">
        <f t="shared" si="30"/>
        <v>Desarrollo del Sistema de Educación Superior</v>
      </c>
      <c r="L931" s="96" t="s">
        <v>394</v>
      </c>
    </row>
    <row r="932" spans="3:12" ht="15.75" thickBot="1" x14ac:dyDescent="0.3">
      <c r="C932" s="135" t="s">
        <v>486</v>
      </c>
      <c r="D932" s="197"/>
      <c r="E932" s="150">
        <v>12</v>
      </c>
      <c r="F932" s="276">
        <f>HLOOKUP($C932,$BZ$2:$CM$3,2,0)</f>
        <v>27792.79</v>
      </c>
      <c r="G932" s="111">
        <f>D932*E932*F932</f>
        <v>0</v>
      </c>
      <c r="H932" s="164"/>
      <c r="I932" s="112" t="s">
        <v>495</v>
      </c>
      <c r="J932" s="112" t="str">
        <f>VLOOKUP(I932,Presupuesto!$B$11:$C$565,2,0)</f>
        <v>SUELDOS Y SALARIOS PERMANENTES</v>
      </c>
      <c r="K932" s="96" t="str">
        <f t="shared" si="30"/>
        <v>Desarrollo del Sistema de Educación Superior</v>
      </c>
      <c r="L932" s="96" t="s">
        <v>394</v>
      </c>
    </row>
    <row r="933" spans="3:12" x14ac:dyDescent="0.25">
      <c r="C933" s="169" t="s">
        <v>58</v>
      </c>
      <c r="D933" s="161"/>
      <c r="E933" s="152">
        <v>0</v>
      </c>
      <c r="F933" s="98">
        <f>IF(E932=0,"",(G932/E932)/12*E932)</f>
        <v>0</v>
      </c>
      <c r="G933" s="95">
        <f>F933</f>
        <v>0</v>
      </c>
      <c r="H933" s="162"/>
      <c r="I933" s="114" t="s">
        <v>515</v>
      </c>
      <c r="J933" s="114" t="str">
        <f>VLOOKUP(I933,Presupuesto!$B$11:$C$565,2,0)</f>
        <v>AGUINALDO Y DECIMO CUARTO MES</v>
      </c>
      <c r="K933" s="96" t="str">
        <f t="shared" si="30"/>
        <v>Desarrollo del Sistema de Educación Superior</v>
      </c>
      <c r="L933" s="96" t="s">
        <v>394</v>
      </c>
    </row>
    <row r="934" spans="3:12" ht="15.75" thickBot="1" x14ac:dyDescent="0.3">
      <c r="C934" s="170" t="s">
        <v>59</v>
      </c>
      <c r="D934" s="161"/>
      <c r="E934" s="152">
        <v>0</v>
      </c>
      <c r="F934" s="115">
        <f>IF(E932&lt;6,"",((E932-6)/12)*(G932/E932))</f>
        <v>0</v>
      </c>
      <c r="G934" s="95">
        <f>F934</f>
        <v>0</v>
      </c>
      <c r="H934" s="162"/>
      <c r="I934" s="99" t="s">
        <v>518</v>
      </c>
      <c r="J934" s="99" t="str">
        <f>VLOOKUP(I934,Presupuesto!$B$11:$C$565,2,0)</f>
        <v>DECIMOCUARTO MES</v>
      </c>
      <c r="K934" s="96" t="str">
        <f t="shared" si="30"/>
        <v>Desarrollo del Sistema de Educación Superior</v>
      </c>
      <c r="L934" s="96" t="s">
        <v>394</v>
      </c>
    </row>
    <row r="935" spans="3:12" ht="15.75" thickBot="1" x14ac:dyDescent="0.3">
      <c r="C935" s="135" t="s">
        <v>487</v>
      </c>
      <c r="D935" s="197"/>
      <c r="E935" s="150">
        <v>12</v>
      </c>
      <c r="F935" s="276">
        <f>HLOOKUP($C935,$BZ$2:$CM$3,2,0)</f>
        <v>18859.39</v>
      </c>
      <c r="G935" s="111">
        <f>D935*E935*F935</f>
        <v>0</v>
      </c>
      <c r="H935" s="164"/>
      <c r="I935" s="112" t="s">
        <v>495</v>
      </c>
      <c r="J935" s="112" t="str">
        <f>VLOOKUP(I935,Presupuesto!$B$11:$C$565,2,0)</f>
        <v>SUELDOS Y SALARIOS PERMANENTES</v>
      </c>
      <c r="K935" s="96" t="str">
        <f t="shared" si="30"/>
        <v>Desarrollo del Sistema de Educación Superior</v>
      </c>
      <c r="L935" s="96" t="s">
        <v>394</v>
      </c>
    </row>
    <row r="936" spans="3:12" x14ac:dyDescent="0.25">
      <c r="C936" s="169" t="s">
        <v>58</v>
      </c>
      <c r="D936" s="161"/>
      <c r="E936" s="152">
        <v>0</v>
      </c>
      <c r="F936" s="98">
        <f>IF(E935=0,"",(G935/E935)/12*E935)</f>
        <v>0</v>
      </c>
      <c r="G936" s="95">
        <f>F936</f>
        <v>0</v>
      </c>
      <c r="H936" s="162"/>
      <c r="I936" s="114" t="s">
        <v>515</v>
      </c>
      <c r="J936" s="114" t="str">
        <f>VLOOKUP(I936,Presupuesto!$B$11:$C$565,2,0)</f>
        <v>AGUINALDO Y DECIMO CUARTO MES</v>
      </c>
      <c r="K936" s="96" t="str">
        <f t="shared" si="30"/>
        <v>Desarrollo del Sistema de Educación Superior</v>
      </c>
      <c r="L936" s="96" t="s">
        <v>394</v>
      </c>
    </row>
    <row r="937" spans="3:12" ht="15.75" thickBot="1" x14ac:dyDescent="0.3">
      <c r="C937" s="170" t="s">
        <v>59</v>
      </c>
      <c r="D937" s="161"/>
      <c r="E937" s="152">
        <v>0</v>
      </c>
      <c r="F937" s="115">
        <f>IF(E935&lt;6,"",((E935-6)/12)*(G935/E935))</f>
        <v>0</v>
      </c>
      <c r="G937" s="95">
        <f>F937</f>
        <v>0</v>
      </c>
      <c r="H937" s="162"/>
      <c r="I937" s="99" t="s">
        <v>518</v>
      </c>
      <c r="J937" s="99" t="str">
        <f>VLOOKUP(I937,Presupuesto!$B$11:$C$565,2,0)</f>
        <v>DECIMOCUARTO MES</v>
      </c>
      <c r="K937" s="96" t="str">
        <f t="shared" si="30"/>
        <v>Desarrollo del Sistema de Educación Superior</v>
      </c>
      <c r="L937" s="96" t="s">
        <v>394</v>
      </c>
    </row>
    <row r="938" spans="3:12" ht="15.75" thickBot="1" x14ac:dyDescent="0.3">
      <c r="C938" s="135" t="s">
        <v>488</v>
      </c>
      <c r="D938" s="197"/>
      <c r="E938" s="150">
        <v>12</v>
      </c>
      <c r="F938" s="276">
        <f>HLOOKUP($C938,$BZ$2:$CM$3,2,0)</f>
        <v>17866.8</v>
      </c>
      <c r="G938" s="111">
        <f>D938*E938*F938</f>
        <v>0</v>
      </c>
      <c r="H938" s="164"/>
      <c r="I938" s="112" t="s">
        <v>495</v>
      </c>
      <c r="J938" s="112" t="str">
        <f>VLOOKUP(I938,Presupuesto!$B$11:$C$565,2,0)</f>
        <v>SUELDOS Y SALARIOS PERMANENTES</v>
      </c>
      <c r="K938" s="96" t="str">
        <f t="shared" si="30"/>
        <v>Desarrollo del Sistema de Educación Superior</v>
      </c>
      <c r="L938" s="96" t="s">
        <v>394</v>
      </c>
    </row>
    <row r="939" spans="3:12" x14ac:dyDescent="0.25">
      <c r="C939" s="169" t="s">
        <v>58</v>
      </c>
      <c r="D939" s="161"/>
      <c r="E939" s="152">
        <v>0</v>
      </c>
      <c r="F939" s="98">
        <f>IF(E938=0,"",(G938/E938)/12*E938)</f>
        <v>0</v>
      </c>
      <c r="G939" s="95">
        <f>F939</f>
        <v>0</v>
      </c>
      <c r="H939" s="162"/>
      <c r="I939" s="114" t="s">
        <v>515</v>
      </c>
      <c r="J939" s="114" t="str">
        <f>VLOOKUP(I939,Presupuesto!$B$11:$C$565,2,0)</f>
        <v>AGUINALDO Y DECIMO CUARTO MES</v>
      </c>
      <c r="K939" s="96" t="str">
        <f t="shared" si="30"/>
        <v>Desarrollo del Sistema de Educación Superior</v>
      </c>
      <c r="L939" s="96" t="s">
        <v>394</v>
      </c>
    </row>
    <row r="940" spans="3:12" ht="15.75" thickBot="1" x14ac:dyDescent="0.3">
      <c r="C940" s="170" t="s">
        <v>59</v>
      </c>
      <c r="D940" s="161"/>
      <c r="E940" s="152">
        <v>0</v>
      </c>
      <c r="F940" s="115">
        <f>IF(E938&lt;6,"",((E938-6)/12)*(G938/E938))</f>
        <v>0</v>
      </c>
      <c r="G940" s="95">
        <f>F940</f>
        <v>0</v>
      </c>
      <c r="H940" s="162"/>
      <c r="I940" s="99" t="s">
        <v>518</v>
      </c>
      <c r="J940" s="99" t="str">
        <f>VLOOKUP(I940,Presupuesto!$B$11:$C$565,2,0)</f>
        <v>DECIMOCUARTO MES</v>
      </c>
      <c r="K940" s="96" t="str">
        <f t="shared" si="30"/>
        <v>Desarrollo del Sistema de Educación Superior</v>
      </c>
      <c r="L940" s="96" t="s">
        <v>394</v>
      </c>
    </row>
    <row r="941" spans="3:12" ht="15.75" thickBot="1" x14ac:dyDescent="0.3">
      <c r="C941" s="135" t="s">
        <v>489</v>
      </c>
      <c r="D941" s="197"/>
      <c r="E941" s="150">
        <v>12</v>
      </c>
      <c r="F941" s="276">
        <f>HLOOKUP($C941,$BZ$2:$CM$3,2,0)</f>
        <v>13896.4</v>
      </c>
      <c r="G941" s="111">
        <f>D941*E941*F941</f>
        <v>0</v>
      </c>
      <c r="H941" s="164"/>
      <c r="I941" s="112" t="s">
        <v>495</v>
      </c>
      <c r="J941" s="112" t="str">
        <f>VLOOKUP(I941,Presupuesto!$B$11:$C$565,2,0)</f>
        <v>SUELDOS Y SALARIOS PERMANENTES</v>
      </c>
      <c r="K941" s="96" t="str">
        <f t="shared" si="30"/>
        <v>Desarrollo del Sistema de Educación Superior</v>
      </c>
      <c r="L941" s="96" t="s">
        <v>394</v>
      </c>
    </row>
    <row r="942" spans="3:12" x14ac:dyDescent="0.25">
      <c r="C942" s="169" t="s">
        <v>58</v>
      </c>
      <c r="D942" s="161"/>
      <c r="E942" s="152">
        <v>0</v>
      </c>
      <c r="F942" s="98">
        <f>IF(E941=0,"",(G941/E941)/12*E941)</f>
        <v>0</v>
      </c>
      <c r="G942" s="95">
        <f>F942</f>
        <v>0</v>
      </c>
      <c r="H942" s="162"/>
      <c r="I942" s="114" t="s">
        <v>515</v>
      </c>
      <c r="J942" s="114" t="str">
        <f>VLOOKUP(I942,Presupuesto!$B$11:$C$565,2,0)</f>
        <v>AGUINALDO Y DECIMO CUARTO MES</v>
      </c>
      <c r="K942" s="96" t="str">
        <f t="shared" si="30"/>
        <v>Desarrollo del Sistema de Educación Superior</v>
      </c>
      <c r="L942" s="96" t="s">
        <v>394</v>
      </c>
    </row>
    <row r="943" spans="3:12" ht="15.75" thickBot="1" x14ac:dyDescent="0.3">
      <c r="C943" s="170" t="s">
        <v>59</v>
      </c>
      <c r="D943" s="161"/>
      <c r="E943" s="152">
        <v>0</v>
      </c>
      <c r="F943" s="115">
        <f>IF(E941&lt;6,"",((E941-6)/12)*(G941/E941))</f>
        <v>0</v>
      </c>
      <c r="G943" s="95">
        <f>F943</f>
        <v>0</v>
      </c>
      <c r="H943" s="162"/>
      <c r="I943" s="99" t="s">
        <v>518</v>
      </c>
      <c r="J943" s="99" t="str">
        <f>VLOOKUP(I943,Presupuesto!$B$11:$C$565,2,0)</f>
        <v>DECIMOCUARTO MES</v>
      </c>
      <c r="K943" s="96" t="str">
        <f t="shared" si="30"/>
        <v>Desarrollo del Sistema de Educación Superior</v>
      </c>
      <c r="L943" s="96" t="s">
        <v>394</v>
      </c>
    </row>
    <row r="944" spans="3:12" ht="15.75" thickBot="1" x14ac:dyDescent="0.3">
      <c r="C944" s="135" t="s">
        <v>490</v>
      </c>
      <c r="D944" s="197"/>
      <c r="E944" s="150">
        <v>12</v>
      </c>
      <c r="F944" s="276">
        <f>HLOOKUP($C944,$BZ$2:$CM$3,2,0)</f>
        <v>15004.09</v>
      </c>
      <c r="G944" s="111">
        <f>D944*E944*F944</f>
        <v>0</v>
      </c>
      <c r="H944" s="164"/>
      <c r="I944" s="112" t="s">
        <v>495</v>
      </c>
      <c r="J944" s="112" t="str">
        <f>VLOOKUP(I944,Presupuesto!$B$11:$C$565,2,0)</f>
        <v>SUELDOS Y SALARIOS PERMANENTES</v>
      </c>
      <c r="K944" s="96" t="str">
        <f t="shared" si="30"/>
        <v>Desarrollo del Sistema de Educación Superior</v>
      </c>
      <c r="L944" s="96" t="s">
        <v>394</v>
      </c>
    </row>
    <row r="945" spans="3:12" x14ac:dyDescent="0.25">
      <c r="C945" s="169" t="s">
        <v>58</v>
      </c>
      <c r="D945" s="161"/>
      <c r="E945" s="152">
        <v>0</v>
      </c>
      <c r="F945" s="98">
        <f>IF(E944=0,"",(G944/E944)/12*E944)</f>
        <v>0</v>
      </c>
      <c r="G945" s="95">
        <f>F945</f>
        <v>0</v>
      </c>
      <c r="H945" s="162"/>
      <c r="I945" s="114" t="s">
        <v>515</v>
      </c>
      <c r="J945" s="114" t="str">
        <f>VLOOKUP(I945,Presupuesto!$B$11:$C$565,2,0)</f>
        <v>AGUINALDO Y DECIMO CUARTO MES</v>
      </c>
      <c r="K945" s="96" t="str">
        <f t="shared" si="30"/>
        <v>Desarrollo del Sistema de Educación Superior</v>
      </c>
      <c r="L945" s="96" t="s">
        <v>394</v>
      </c>
    </row>
    <row r="946" spans="3:12" ht="15.75" thickBot="1" x14ac:dyDescent="0.3">
      <c r="C946" s="170" t="s">
        <v>59</v>
      </c>
      <c r="D946" s="161"/>
      <c r="E946" s="152">
        <v>0</v>
      </c>
      <c r="F946" s="115">
        <f>IF(E944&lt;6,"",((E944-6)/12)*(G944/E944))</f>
        <v>0</v>
      </c>
      <c r="G946" s="95">
        <f>F946</f>
        <v>0</v>
      </c>
      <c r="H946" s="162"/>
      <c r="I946" s="99" t="s">
        <v>518</v>
      </c>
      <c r="J946" s="99" t="str">
        <f>VLOOKUP(I946,Presupuesto!$B$11:$C$565,2,0)</f>
        <v>DECIMOCUARTO MES</v>
      </c>
      <c r="K946" s="96" t="str">
        <f t="shared" si="30"/>
        <v>Desarrollo del Sistema de Educación Superior</v>
      </c>
      <c r="L946" s="96" t="s">
        <v>394</v>
      </c>
    </row>
    <row r="947" spans="3:12" ht="15.75" thickBot="1" x14ac:dyDescent="0.3">
      <c r="C947" s="135" t="s">
        <v>491</v>
      </c>
      <c r="D947" s="197"/>
      <c r="E947" s="150">
        <v>12</v>
      </c>
      <c r="F947" s="276">
        <f>HLOOKUP($C947,$BZ$2:$CM$3,2,0)</f>
        <v>13238.9</v>
      </c>
      <c r="G947" s="111">
        <f>D947*E947*F947</f>
        <v>0</v>
      </c>
      <c r="H947" s="164"/>
      <c r="I947" s="112" t="s">
        <v>495</v>
      </c>
      <c r="J947" s="112" t="str">
        <f>VLOOKUP(I947,Presupuesto!$B$11:$C$565,2,0)</f>
        <v>SUELDOS Y SALARIOS PERMANENTES</v>
      </c>
      <c r="K947" s="96" t="str">
        <f t="shared" si="30"/>
        <v>Desarrollo del Sistema de Educación Superior</v>
      </c>
      <c r="L947" s="96" t="s">
        <v>394</v>
      </c>
    </row>
    <row r="948" spans="3:12" x14ac:dyDescent="0.25">
      <c r="C948" s="169" t="s">
        <v>58</v>
      </c>
      <c r="D948" s="161"/>
      <c r="E948" s="152">
        <v>0</v>
      </c>
      <c r="F948" s="98">
        <f>IF(E947=0,"",(G947/E947)/12*E947)</f>
        <v>0</v>
      </c>
      <c r="G948" s="95">
        <f>F948</f>
        <v>0</v>
      </c>
      <c r="H948" s="162"/>
      <c r="I948" s="114" t="s">
        <v>515</v>
      </c>
      <c r="J948" s="114" t="str">
        <f>VLOOKUP(I948,Presupuesto!$B$11:$C$565,2,0)</f>
        <v>AGUINALDO Y DECIMO CUARTO MES</v>
      </c>
      <c r="K948" s="96" t="str">
        <f t="shared" si="30"/>
        <v>Desarrollo del Sistema de Educación Superior</v>
      </c>
      <c r="L948" s="96" t="s">
        <v>394</v>
      </c>
    </row>
    <row r="949" spans="3:12" ht="15.75" thickBot="1" x14ac:dyDescent="0.3">
      <c r="C949" s="170" t="s">
        <v>59</v>
      </c>
      <c r="D949" s="161"/>
      <c r="E949" s="152">
        <v>0</v>
      </c>
      <c r="F949" s="115">
        <f>IF(E947&lt;6,"",((E947-6)/12)*(G947/E947))</f>
        <v>0</v>
      </c>
      <c r="G949" s="95">
        <f>F949</f>
        <v>0</v>
      </c>
      <c r="H949" s="162"/>
      <c r="I949" s="99" t="s">
        <v>518</v>
      </c>
      <c r="J949" s="99" t="str">
        <f>VLOOKUP(I949,Presupuesto!$B$11:$C$565,2,0)</f>
        <v>DECIMOCUARTO MES</v>
      </c>
      <c r="K949" s="96" t="str">
        <f t="shared" si="30"/>
        <v>Desarrollo del Sistema de Educación Superior</v>
      </c>
      <c r="L949" s="96" t="s">
        <v>394</v>
      </c>
    </row>
    <row r="950" spans="3:12" ht="15.75" thickBot="1" x14ac:dyDescent="0.3">
      <c r="C950" s="135" t="s">
        <v>492</v>
      </c>
      <c r="D950" s="197"/>
      <c r="E950" s="150">
        <v>12</v>
      </c>
      <c r="F950" s="276">
        <f>HLOOKUP($C950,$BZ$2:$CM$3,2,0)</f>
        <v>12356.31</v>
      </c>
      <c r="G950" s="111">
        <f>D950*E950*F950</f>
        <v>0</v>
      </c>
      <c r="H950" s="164"/>
      <c r="I950" s="112" t="s">
        <v>495</v>
      </c>
      <c r="J950" s="112" t="str">
        <f>VLOOKUP(I950,Presupuesto!$B$11:$C$565,2,0)</f>
        <v>SUELDOS Y SALARIOS PERMANENTES</v>
      </c>
      <c r="K950" s="96" t="str">
        <f t="shared" ref="K950:K967" si="31">$K$917</f>
        <v>Desarrollo del Sistema de Educación Superior</v>
      </c>
      <c r="L950" s="96" t="s">
        <v>394</v>
      </c>
    </row>
    <row r="951" spans="3:12" x14ac:dyDescent="0.25">
      <c r="C951" s="169" t="s">
        <v>58</v>
      </c>
      <c r="D951" s="161"/>
      <c r="E951" s="152">
        <v>0</v>
      </c>
      <c r="F951" s="98">
        <f>IF(E950=0,"",(G950/E950)/12*E950)</f>
        <v>0</v>
      </c>
      <c r="G951" s="95">
        <f>F951</f>
        <v>0</v>
      </c>
      <c r="H951" s="162"/>
      <c r="I951" s="114" t="s">
        <v>515</v>
      </c>
      <c r="J951" s="114" t="str">
        <f>VLOOKUP(I951,Presupuesto!$B$11:$C$565,2,0)</f>
        <v>AGUINALDO Y DECIMO CUARTO MES</v>
      </c>
      <c r="K951" s="96" t="str">
        <f t="shared" si="31"/>
        <v>Desarrollo del Sistema de Educación Superior</v>
      </c>
      <c r="L951" s="96" t="s">
        <v>394</v>
      </c>
    </row>
    <row r="952" spans="3:12" ht="15.75" thickBot="1" x14ac:dyDescent="0.3">
      <c r="C952" s="170" t="s">
        <v>59</v>
      </c>
      <c r="D952" s="161"/>
      <c r="E952" s="152">
        <v>0</v>
      </c>
      <c r="F952" s="115">
        <f>IF(E950&lt;6,"",((E950-6)/12)*(G950/E950))</f>
        <v>0</v>
      </c>
      <c r="G952" s="95">
        <f>F952</f>
        <v>0</v>
      </c>
      <c r="H952" s="162"/>
      <c r="I952" s="99" t="s">
        <v>518</v>
      </c>
      <c r="J952" s="99" t="str">
        <f>VLOOKUP(I952,Presupuesto!$B$11:$C$565,2,0)</f>
        <v>DECIMOCUARTO MES</v>
      </c>
      <c r="K952" s="96" t="str">
        <f t="shared" si="31"/>
        <v>Desarrollo del Sistema de Educación Superior</v>
      </c>
      <c r="L952" s="96" t="s">
        <v>394</v>
      </c>
    </row>
    <row r="953" spans="3:12" ht="15.75" thickBot="1" x14ac:dyDescent="0.3">
      <c r="C953" s="135" t="s">
        <v>493</v>
      </c>
      <c r="D953" s="197"/>
      <c r="E953" s="150">
        <v>12</v>
      </c>
      <c r="F953" s="276">
        <f>HLOOKUP($C953,$BZ$2:$CM$3,2,0)</f>
        <v>463.22</v>
      </c>
      <c r="G953" s="111">
        <f>D953*E953*F953</f>
        <v>0</v>
      </c>
      <c r="H953" s="164"/>
      <c r="I953" s="112" t="s">
        <v>495</v>
      </c>
      <c r="J953" s="112" t="str">
        <f>VLOOKUP(I953,Presupuesto!$B$11:$C$565,2,0)</f>
        <v>SUELDOS Y SALARIOS PERMANENTES</v>
      </c>
      <c r="K953" s="96" t="str">
        <f t="shared" si="31"/>
        <v>Desarrollo del Sistema de Educación Superior</v>
      </c>
      <c r="L953" s="96" t="s">
        <v>394</v>
      </c>
    </row>
    <row r="954" spans="3:12" x14ac:dyDescent="0.25">
      <c r="C954" s="169" t="s">
        <v>58</v>
      </c>
      <c r="D954" s="161"/>
      <c r="E954" s="152">
        <v>0</v>
      </c>
      <c r="F954" s="98">
        <f>IF(E953=0,"",(G953/E953)/12*E953)</f>
        <v>0</v>
      </c>
      <c r="G954" s="95">
        <f>F954</f>
        <v>0</v>
      </c>
      <c r="H954" s="162"/>
      <c r="I954" s="114" t="s">
        <v>515</v>
      </c>
      <c r="J954" s="114" t="str">
        <f>VLOOKUP(I954,Presupuesto!$B$11:$C$565,2,0)</f>
        <v>AGUINALDO Y DECIMO CUARTO MES</v>
      </c>
      <c r="K954" s="96" t="str">
        <f t="shared" si="31"/>
        <v>Desarrollo del Sistema de Educación Superior</v>
      </c>
      <c r="L954" s="96" t="s">
        <v>394</v>
      </c>
    </row>
    <row r="955" spans="3:12" ht="15.75" thickBot="1" x14ac:dyDescent="0.3">
      <c r="C955" s="170" t="s">
        <v>59</v>
      </c>
      <c r="D955" s="161"/>
      <c r="E955" s="152">
        <v>0</v>
      </c>
      <c r="F955" s="115">
        <f>IF(E953&lt;6,"",((E953-6)/12)*(G953/E953))</f>
        <v>0</v>
      </c>
      <c r="G955" s="95">
        <f>F955</f>
        <v>0</v>
      </c>
      <c r="H955" s="162"/>
      <c r="I955" s="99" t="s">
        <v>518</v>
      </c>
      <c r="J955" s="99" t="str">
        <f>VLOOKUP(I955,Presupuesto!$B$11:$C$565,2,0)</f>
        <v>DECIMOCUARTO MES</v>
      </c>
      <c r="K955" s="96" t="str">
        <f t="shared" si="31"/>
        <v>Desarrollo del Sistema de Educación Superior</v>
      </c>
      <c r="L955" s="96" t="s">
        <v>394</v>
      </c>
    </row>
    <row r="956" spans="3:12" ht="15.75" thickBot="1" x14ac:dyDescent="0.3">
      <c r="C956" s="135" t="s">
        <v>494</v>
      </c>
      <c r="D956" s="197"/>
      <c r="E956" s="150">
        <v>12</v>
      </c>
      <c r="F956" s="276">
        <f>HLOOKUP($C956,$BZ$2:$CM$3,2,0)</f>
        <v>2007.3</v>
      </c>
      <c r="G956" s="111">
        <f>D956*E956*F956</f>
        <v>0</v>
      </c>
      <c r="H956" s="164"/>
      <c r="I956" s="112" t="s">
        <v>495</v>
      </c>
      <c r="J956" s="112" t="str">
        <f>VLOOKUP(I956,Presupuesto!$B$11:$C$565,2,0)</f>
        <v>SUELDOS Y SALARIOS PERMANENTES</v>
      </c>
      <c r="K956" s="96" t="str">
        <f t="shared" si="31"/>
        <v>Desarrollo del Sistema de Educación Superior</v>
      </c>
      <c r="L956" s="96" t="s">
        <v>394</v>
      </c>
    </row>
    <row r="957" spans="3:12" x14ac:dyDescent="0.25">
      <c r="C957" s="169" t="s">
        <v>58</v>
      </c>
      <c r="D957" s="161"/>
      <c r="E957" s="152">
        <v>0</v>
      </c>
      <c r="F957" s="98">
        <f>IF(E956=0,"",(G956/E956)/12*E956)</f>
        <v>0</v>
      </c>
      <c r="G957" s="95">
        <f>F957</f>
        <v>0</v>
      </c>
      <c r="H957" s="162"/>
      <c r="I957" s="114" t="s">
        <v>515</v>
      </c>
      <c r="J957" s="114" t="str">
        <f>VLOOKUP(I957,Presupuesto!$B$11:$C$565,2,0)</f>
        <v>AGUINALDO Y DECIMO CUARTO MES</v>
      </c>
      <c r="K957" s="96" t="str">
        <f t="shared" si="31"/>
        <v>Desarrollo del Sistema de Educación Superior</v>
      </c>
      <c r="L957" s="96" t="s">
        <v>394</v>
      </c>
    </row>
    <row r="958" spans="3:12" ht="15.75" thickBot="1" x14ac:dyDescent="0.3">
      <c r="C958" s="170" t="s">
        <v>59</v>
      </c>
      <c r="D958" s="161"/>
      <c r="E958" s="152">
        <v>0</v>
      </c>
      <c r="F958" s="115">
        <f>IF(E956&lt;6,"",((E956-6)/12)*(G956/E956))</f>
        <v>0</v>
      </c>
      <c r="G958" s="95">
        <f>F958</f>
        <v>0</v>
      </c>
      <c r="H958" s="162"/>
      <c r="I958" s="99" t="s">
        <v>518</v>
      </c>
      <c r="J958" s="99" t="str">
        <f>VLOOKUP(I958,Presupuesto!$B$11:$C$565,2,0)</f>
        <v>DECIMOCUARTO MES</v>
      </c>
      <c r="K958" s="96" t="str">
        <f t="shared" si="31"/>
        <v>Desarrollo del Sistema de Educación Superior</v>
      </c>
      <c r="L958" s="96" t="s">
        <v>394</v>
      </c>
    </row>
    <row r="959" spans="3:12" ht="15.75" thickBot="1" x14ac:dyDescent="0.3">
      <c r="C959" s="138" t="s">
        <v>83</v>
      </c>
      <c r="D959" s="197"/>
      <c r="E959" s="150">
        <v>12</v>
      </c>
      <c r="F959" s="137">
        <v>30000</v>
      </c>
      <c r="G959" s="111">
        <f>D959*E959*F959</f>
        <v>0</v>
      </c>
      <c r="H959" s="164"/>
      <c r="I959" s="112" t="s">
        <v>563</v>
      </c>
      <c r="J959" s="112" t="str">
        <f>VLOOKUP(I959,Presupuesto!$B$11:$C$565,2,0)</f>
        <v>CONTRATOS ESPECIALES</v>
      </c>
      <c r="K959" s="96" t="str">
        <f t="shared" si="31"/>
        <v>Desarrollo del Sistema de Educación Superior</v>
      </c>
      <c r="L959" s="96" t="s">
        <v>394</v>
      </c>
    </row>
    <row r="960" spans="3:12" x14ac:dyDescent="0.25">
      <c r="C960" s="169" t="s">
        <v>58</v>
      </c>
      <c r="D960" s="161"/>
      <c r="E960" s="152">
        <v>0</v>
      </c>
      <c r="F960" s="115">
        <f>IF(E959=0,"",(G959/E959)/12*E959)</f>
        <v>0</v>
      </c>
      <c r="G960" s="95">
        <f>F960</f>
        <v>0</v>
      </c>
      <c r="H960" s="162"/>
      <c r="I960" s="99" t="s">
        <v>563</v>
      </c>
      <c r="J960" s="99" t="str">
        <f>VLOOKUP(I960,Presupuesto!$B$11:$C$565,2,0)</f>
        <v>CONTRATOS ESPECIALES</v>
      </c>
      <c r="K960" s="96" t="str">
        <f t="shared" si="31"/>
        <v>Desarrollo del Sistema de Educación Superior</v>
      </c>
      <c r="L960" s="96" t="s">
        <v>393</v>
      </c>
    </row>
    <row r="961" spans="3:12" ht="15.75" thickBot="1" x14ac:dyDescent="0.3">
      <c r="C961" s="170" t="s">
        <v>59</v>
      </c>
      <c r="D961" s="161"/>
      <c r="E961" s="152">
        <v>0</v>
      </c>
      <c r="F961" s="98">
        <f>IF(E959&lt;6,"",((E959-6)/12)*(G959/E959))</f>
        <v>0</v>
      </c>
      <c r="G961" s="95">
        <f>F961</f>
        <v>0</v>
      </c>
      <c r="H961" s="162"/>
      <c r="I961" s="99" t="s">
        <v>563</v>
      </c>
      <c r="J961" s="99" t="str">
        <f>VLOOKUP(I961,Presupuesto!$B$11:$C$565,2,0)</f>
        <v>CONTRATOS ESPECIALES</v>
      </c>
      <c r="K961" s="96" t="str">
        <f t="shared" si="31"/>
        <v>Desarrollo del Sistema de Educación Superior</v>
      </c>
      <c r="L961" s="96" t="s">
        <v>398</v>
      </c>
    </row>
    <row r="962" spans="3:12" ht="15.75" thickBot="1" x14ac:dyDescent="0.3">
      <c r="C962" s="138" t="s">
        <v>60</v>
      </c>
      <c r="D962" s="197"/>
      <c r="E962" s="150">
        <v>12</v>
      </c>
      <c r="F962" s="116">
        <v>30000</v>
      </c>
      <c r="G962" s="111">
        <f>D962*E962*F962</f>
        <v>0</v>
      </c>
      <c r="H962" s="164"/>
      <c r="I962" s="112" t="s">
        <v>704</v>
      </c>
      <c r="J962" s="112" t="str">
        <f>VLOOKUP(I962,Presupuesto!$B$11:$C$565,2,0)</f>
        <v>OTROS SERVICIOS TECNICOS Y PROFESIONALES</v>
      </c>
      <c r="K962" s="96" t="str">
        <f t="shared" si="31"/>
        <v>Desarrollo del Sistema de Educación Superior</v>
      </c>
      <c r="L962" s="96" t="s">
        <v>393</v>
      </c>
    </row>
    <row r="963" spans="3:12" x14ac:dyDescent="0.25">
      <c r="C963" s="169" t="s">
        <v>58</v>
      </c>
      <c r="D963" s="161"/>
      <c r="E963" s="152">
        <v>0</v>
      </c>
      <c r="F963" s="98">
        <v>0</v>
      </c>
      <c r="G963" s="95">
        <f>F963</f>
        <v>0</v>
      </c>
      <c r="H963" s="162"/>
      <c r="I963" s="99" t="s">
        <v>704</v>
      </c>
      <c r="J963" s="99" t="str">
        <f>VLOOKUP(I963,Presupuesto!$B$11:$C$565,2,0)</f>
        <v>OTROS SERVICIOS TECNICOS Y PROFESIONALES</v>
      </c>
      <c r="K963" s="96" t="str">
        <f t="shared" si="31"/>
        <v>Desarrollo del Sistema de Educación Superior</v>
      </c>
      <c r="L963" s="96" t="s">
        <v>393</v>
      </c>
    </row>
    <row r="964" spans="3:12" ht="15.75" thickBot="1" x14ac:dyDescent="0.3">
      <c r="C964" s="170" t="s">
        <v>59</v>
      </c>
      <c r="D964" s="161"/>
      <c r="E964" s="152">
        <v>0</v>
      </c>
      <c r="F964" s="98">
        <v>0</v>
      </c>
      <c r="G964" s="95">
        <f>F964</f>
        <v>0</v>
      </c>
      <c r="H964" s="162"/>
      <c r="I964" s="99" t="s">
        <v>704</v>
      </c>
      <c r="J964" s="99" t="str">
        <f>VLOOKUP(I964,Presupuesto!$B$11:$C$565,2,0)</f>
        <v>OTROS SERVICIOS TECNICOS Y PROFESIONALES</v>
      </c>
      <c r="K964" s="96" t="str">
        <f t="shared" si="31"/>
        <v>Desarrollo del Sistema de Educación Superior</v>
      </c>
      <c r="L964" s="96" t="s">
        <v>393</v>
      </c>
    </row>
    <row r="965" spans="3:12" ht="15.75" thickBot="1" x14ac:dyDescent="0.3">
      <c r="C965" s="138" t="s">
        <v>61</v>
      </c>
      <c r="D965" s="197"/>
      <c r="E965" s="150">
        <v>12</v>
      </c>
      <c r="F965" s="116">
        <v>30000</v>
      </c>
      <c r="G965" s="111">
        <f>D965*E965*F965</f>
        <v>0</v>
      </c>
      <c r="H965" s="164"/>
      <c r="I965" s="112" t="s">
        <v>495</v>
      </c>
      <c r="J965" s="112" t="str">
        <f>VLOOKUP(I965,Presupuesto!$B$11:$C$565,2,0)</f>
        <v>SUELDOS Y SALARIOS PERMANENTES</v>
      </c>
      <c r="K965" s="96" t="str">
        <f t="shared" si="31"/>
        <v>Desarrollo del Sistema de Educación Superior</v>
      </c>
      <c r="L965" s="96" t="s">
        <v>393</v>
      </c>
    </row>
    <row r="966" spans="3:12" x14ac:dyDescent="0.25">
      <c r="C966" s="169" t="s">
        <v>58</v>
      </c>
      <c r="D966" s="167"/>
      <c r="E966" s="129">
        <v>0</v>
      </c>
      <c r="F966" s="117">
        <f>IF(E965=0,"",(G965/E965)/12*E965)</f>
        <v>0</v>
      </c>
      <c r="G966" s="118">
        <f>F966</f>
        <v>0</v>
      </c>
      <c r="H966" s="162"/>
      <c r="I966" s="99" t="s">
        <v>515</v>
      </c>
      <c r="J966" s="99" t="str">
        <f>VLOOKUP(I966,Presupuesto!$B$11:$C$565,2,0)</f>
        <v>AGUINALDO Y DECIMO CUARTO MES</v>
      </c>
      <c r="K966" s="96" t="str">
        <f t="shared" si="31"/>
        <v>Desarrollo del Sistema de Educación Superior</v>
      </c>
      <c r="L966" s="96" t="s">
        <v>393</v>
      </c>
    </row>
    <row r="967" spans="3:12" ht="15.75" thickBot="1" x14ac:dyDescent="0.3">
      <c r="C967" s="171" t="s">
        <v>59</v>
      </c>
      <c r="D967" s="160"/>
      <c r="E967" s="130">
        <v>0</v>
      </c>
      <c r="F967" s="103">
        <f>IF(E965&lt;6,"",((E965-6)/12)*(G965/E965))</f>
        <v>0</v>
      </c>
      <c r="G967" s="103">
        <f>F967</f>
        <v>0</v>
      </c>
      <c r="H967" s="160"/>
      <c r="I967" s="104" t="s">
        <v>518</v>
      </c>
      <c r="J967" s="122" t="str">
        <f>VLOOKUP(I967,Presupuesto!$B$11:$C$565,2,0)</f>
        <v>DECIMOCUARTO MES</v>
      </c>
      <c r="K967" s="104" t="str">
        <f t="shared" si="31"/>
        <v>Desarrollo del Sistema de Educación Superior</v>
      </c>
      <c r="L967" s="122"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Seleccione una opción de la lista." promptTitle="Dimensión Estratégica" prompt="Seleccione una opción de la lista." sqref="K917:K967 K77:K127 K137:K187 K197:K247 K257:K307 K317:K367 K377:K427 K437:K487 K497:K547 K557:K607 K617:K667 K677:K727 K737:K787 K797:K847 K857:K907 K17:K67">
      <formula1>$A$2:$Q$2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$A$1:$SU$1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SU235"/>
  <sheetViews>
    <sheetView showGridLines="0" topLeftCell="A6" zoomScale="84" zoomScaleNormal="84" workbookViewId="0">
      <selection activeCell="C28" sqref="C28"/>
    </sheetView>
  </sheetViews>
  <sheetFormatPr baseColWidth="10" defaultColWidth="11.5703125" defaultRowHeight="15" x14ac:dyDescent="0.25"/>
  <cols>
    <col min="1" max="1" width="1.85546875" style="84" customWidth="1"/>
    <col min="2" max="2" width="6.7109375" style="84" customWidth="1"/>
    <col min="3" max="3" width="41.7109375" style="84" customWidth="1"/>
    <col min="4" max="4" width="26.42578125" style="84" bestFit="1" customWidth="1"/>
    <col min="5" max="6" width="13.85546875" style="84" customWidth="1"/>
    <col min="7" max="7" width="13.85546875" style="76" customWidth="1"/>
    <col min="8" max="8" width="12.7109375" style="84" bestFit="1" customWidth="1"/>
    <col min="9" max="9" width="35.42578125" style="84" bestFit="1" customWidth="1"/>
    <col min="10" max="10" width="22.28515625" style="84" bestFit="1" customWidth="1"/>
    <col min="11" max="11" width="13.42578125" style="84" bestFit="1" customWidth="1"/>
    <col min="12"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0" t="s">
        <v>1356</v>
      </c>
      <c r="B2" s="120" t="s">
        <v>1358</v>
      </c>
      <c r="C2" s="120" t="s">
        <v>470</v>
      </c>
      <c r="D2" s="120" t="s">
        <v>1357</v>
      </c>
      <c r="E2" s="120" t="s">
        <v>1359</v>
      </c>
      <c r="F2" s="120" t="s">
        <v>471</v>
      </c>
      <c r="G2" s="158" t="s">
        <v>1360</v>
      </c>
      <c r="H2" s="120" t="s">
        <v>1361</v>
      </c>
      <c r="I2" s="120" t="s">
        <v>1362</v>
      </c>
      <c r="J2" s="120" t="s">
        <v>1446</v>
      </c>
      <c r="K2" s="120" t="s">
        <v>1363</v>
      </c>
      <c r="L2" s="120" t="s">
        <v>1364</v>
      </c>
      <c r="M2" s="120" t="s">
        <v>1365</v>
      </c>
      <c r="N2" s="120" t="s">
        <v>1366</v>
      </c>
      <c r="O2" s="120" t="s">
        <v>1367</v>
      </c>
      <c r="P2" s="120" t="s">
        <v>1453</v>
      </c>
      <c r="Q2" s="120" t="s">
        <v>1475</v>
      </c>
      <c r="R2" s="401" t="str">
        <f>+Presupuesto!D11</f>
        <v>Recurrente</v>
      </c>
      <c r="S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208" t="s">
        <v>419</v>
      </c>
      <c r="AI2" s="208" t="s">
        <v>420</v>
      </c>
      <c r="AJ2" s="208" t="s">
        <v>421</v>
      </c>
      <c r="AK2" s="208" t="s">
        <v>422</v>
      </c>
      <c r="AL2" s="208" t="s">
        <v>423</v>
      </c>
      <c r="AM2" s="208" t="s">
        <v>426</v>
      </c>
      <c r="AN2" s="208" t="s">
        <v>424</v>
      </c>
      <c r="AO2" s="208" t="s">
        <v>425</v>
      </c>
      <c r="AP2" s="208" t="s">
        <v>427</v>
      </c>
      <c r="AQ2" s="208" t="s">
        <v>428</v>
      </c>
      <c r="AR2" s="208" t="s">
        <v>429</v>
      </c>
      <c r="AS2" s="208" t="s">
        <v>430</v>
      </c>
      <c r="AT2" s="208" t="s">
        <v>431</v>
      </c>
      <c r="AU2" s="208" t="s">
        <v>432</v>
      </c>
      <c r="AV2" s="208" t="s">
        <v>433</v>
      </c>
      <c r="AW2" s="208" t="s">
        <v>434</v>
      </c>
      <c r="AX2" s="208" t="s">
        <v>435</v>
      </c>
      <c r="AY2" s="208" t="s">
        <v>436</v>
      </c>
      <c r="AZ2" s="208" t="s">
        <v>437</v>
      </c>
      <c r="BA2" s="208" t="s">
        <v>438</v>
      </c>
      <c r="BB2" s="208" t="s">
        <v>439</v>
      </c>
      <c r="BC2" s="208" t="s">
        <v>440</v>
      </c>
      <c r="BD2" s="208" t="s">
        <v>441</v>
      </c>
      <c r="BE2" s="208" t="s">
        <v>442</v>
      </c>
      <c r="BF2" s="208" t="s">
        <v>443</v>
      </c>
      <c r="BG2" s="208" t="s">
        <v>444</v>
      </c>
      <c r="BH2" s="208" t="s">
        <v>445</v>
      </c>
      <c r="BI2" s="208" t="s">
        <v>446</v>
      </c>
      <c r="BJ2" s="208" t="s">
        <v>447</v>
      </c>
      <c r="BK2" s="208" t="s">
        <v>448</v>
      </c>
      <c r="BL2" s="208" t="s">
        <v>449</v>
      </c>
      <c r="BM2" s="208" t="s">
        <v>450</v>
      </c>
      <c r="BN2" s="208" t="s">
        <v>451</v>
      </c>
      <c r="BO2" s="208" t="s">
        <v>452</v>
      </c>
      <c r="BP2" s="208" t="s">
        <v>453</v>
      </c>
      <c r="BQ2" s="208" t="s">
        <v>454</v>
      </c>
      <c r="BR2" s="208" t="s">
        <v>455</v>
      </c>
      <c r="BS2" s="208" t="s">
        <v>456</v>
      </c>
      <c r="BT2" s="208" t="s">
        <v>457</v>
      </c>
      <c r="BU2" s="208" t="s">
        <v>458</v>
      </c>
    </row>
    <row r="3" spans="1:515" hidden="1" x14ac:dyDescent="0.25">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20">
        <v>900</v>
      </c>
      <c r="AZ3" s="120">
        <v>650</v>
      </c>
      <c r="BA3" s="120">
        <v>620</v>
      </c>
      <c r="BB3" s="209">
        <f>+'Cuadro Resumen'!C213</f>
        <v>6045.3105000000005</v>
      </c>
      <c r="BC3" s="209">
        <f>+'Cuadro Resumen'!D213</f>
        <v>5571.1684999999998</v>
      </c>
      <c r="BD3" s="209">
        <f>+'Cuadro Resumen'!E213</f>
        <v>7112.13</v>
      </c>
      <c r="BE3" s="209">
        <f>+'Cuadro Resumen'!F213</f>
        <v>6637.9880000000003</v>
      </c>
      <c r="BF3" s="209">
        <f>+'Cuadro Resumen'!C214</f>
        <v>5334.0974999999999</v>
      </c>
      <c r="BG3" s="209">
        <f>+'Cuadro Resumen'!D214</f>
        <v>4859.9555</v>
      </c>
      <c r="BH3" s="209">
        <f>+'Cuadro Resumen'!E214</f>
        <v>6400.9170000000004</v>
      </c>
      <c r="BI3" s="209">
        <f>+'Cuadro Resumen'!F214</f>
        <v>5926.7750000000005</v>
      </c>
      <c r="BJ3" s="210">
        <f>+'Cuadro Resumen'!C215</f>
        <v>4622.8845000000001</v>
      </c>
      <c r="BK3" s="210">
        <f>+'Cuadro Resumen'!D215</f>
        <v>4267.2780000000002</v>
      </c>
      <c r="BL3" s="210">
        <f>+'Cuadro Resumen'!E215</f>
        <v>5689.7039999999997</v>
      </c>
      <c r="BM3" s="210">
        <f>+'Cuadro Resumen'!F215</f>
        <v>5215.5619999999999</v>
      </c>
      <c r="BN3" s="210">
        <f>+'Cuadro Resumen'!C216</f>
        <v>3911.6714999999999</v>
      </c>
      <c r="BO3" s="210">
        <f>+'Cuadro Resumen'!D216</f>
        <v>3556.0650000000001</v>
      </c>
      <c r="BP3" s="210">
        <f>+'Cuadro Resumen'!E216</f>
        <v>4978.491</v>
      </c>
      <c r="BQ3" s="210">
        <f>+'Cuadro Resumen'!F216</f>
        <v>4622.8845000000001</v>
      </c>
      <c r="BR3" s="210">
        <f>+'Cuadro Resumen'!C217</f>
        <v>3437.5295000000001</v>
      </c>
      <c r="BS3" s="210">
        <f>+'Cuadro Resumen'!D217</f>
        <v>3200.4585000000002</v>
      </c>
      <c r="BT3" s="210">
        <f>+'Cuadro Resumen'!E217</f>
        <v>4385.8135000000002</v>
      </c>
      <c r="BU3" s="210">
        <f>+'Cuadro Resumen'!F217</f>
        <v>4030.2069999999999</v>
      </c>
    </row>
    <row r="5" spans="1:515" ht="52.5" x14ac:dyDescent="0.25">
      <c r="C5" s="85" t="s">
        <v>383</v>
      </c>
      <c r="D5" s="400">
        <f>SUMIF($C:$C,$C$10,D:D)</f>
        <v>0</v>
      </c>
    </row>
    <row r="8" spans="1:515" x14ac:dyDescent="0.25">
      <c r="C8" s="70" t="s">
        <v>62</v>
      </c>
      <c r="D8" s="70"/>
      <c r="E8" s="70"/>
      <c r="F8" s="70"/>
      <c r="G8" s="78"/>
      <c r="H8" s="70"/>
      <c r="I8" s="70"/>
    </row>
    <row r="9" spans="1:515" ht="15.75" thickBot="1" x14ac:dyDescent="0.3">
      <c r="C9" s="70"/>
      <c r="D9" s="70"/>
      <c r="E9" s="70"/>
      <c r="F9" s="70"/>
      <c r="G9" s="78"/>
      <c r="H9" s="70"/>
      <c r="I9" s="70"/>
    </row>
    <row r="10" spans="1:515" ht="15.75" thickBot="1" x14ac:dyDescent="0.3">
      <c r="C10" s="29" t="s">
        <v>43</v>
      </c>
      <c r="D10" s="30">
        <f>SUM(F17:F26)</f>
        <v>0</v>
      </c>
      <c r="E10" s="92"/>
      <c r="F10" s="92"/>
      <c r="G10" s="78"/>
      <c r="H10" s="92"/>
      <c r="I10" s="119"/>
    </row>
    <row r="11" spans="1:515" x14ac:dyDescent="0.25">
      <c r="B11" s="91"/>
      <c r="C11" s="70"/>
      <c r="D11" s="31"/>
      <c r="E11" s="91"/>
      <c r="F11" s="91"/>
      <c r="G11" s="91"/>
      <c r="H11" s="75"/>
      <c r="I11" s="75"/>
      <c r="J11" s="75"/>
      <c r="K11" s="110"/>
    </row>
    <row r="12" spans="1:515" x14ac:dyDescent="0.25">
      <c r="B12" s="91"/>
      <c r="C12" s="70"/>
      <c r="D12" s="31"/>
      <c r="E12" s="91"/>
      <c r="F12" s="91"/>
      <c r="G12" s="91"/>
      <c r="H12" s="75"/>
      <c r="I12" s="75"/>
      <c r="J12" s="75"/>
      <c r="K12" s="110"/>
    </row>
    <row r="13" spans="1:515" ht="15.75" x14ac:dyDescent="0.25">
      <c r="B13" s="91"/>
      <c r="C13" s="200" t="s">
        <v>391</v>
      </c>
      <c r="D13" s="322"/>
      <c r="E13" s="91"/>
      <c r="F13" s="91"/>
      <c r="G13" s="91"/>
      <c r="H13" s="75"/>
      <c r="I13" s="75"/>
      <c r="J13" s="75"/>
      <c r="K13" s="110"/>
    </row>
    <row r="14" spans="1:515" ht="18.75" x14ac:dyDescent="0.25">
      <c r="B14" s="91"/>
      <c r="C14" s="205"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TIC_vacía'!$F:$G,2,FALSE),IFERROR(VLOOKUP(D13,'16. Desa. del Sistema Educ.Sup.'!$F:$G,2,FALSE),IFERROR(VLOOKUP(D13,'8. Cultura de Inno. Insti...'!$F:$G,2,FALSE),VLOOKUP(D13,'7. Lo Esencial de la Reforma U.'!$F:$G,2,0)))))))))))))))))</f>
        <v>#N/A</v>
      </c>
      <c r="D14" s="31"/>
      <c r="E14" s="91"/>
      <c r="F14" s="91"/>
      <c r="G14" s="91"/>
      <c r="H14" s="75"/>
      <c r="I14" s="75"/>
      <c r="J14" s="75"/>
      <c r="K14" s="110"/>
    </row>
    <row r="15" spans="1:515" ht="15.75" thickBot="1" x14ac:dyDescent="0.3">
      <c r="B15" s="91"/>
      <c r="C15" s="70"/>
      <c r="D15" s="31"/>
      <c r="E15" s="91"/>
      <c r="F15" s="91"/>
      <c r="G15" s="91"/>
      <c r="H15" s="75"/>
      <c r="I15" s="75"/>
      <c r="J15" s="75"/>
      <c r="K15" s="110"/>
    </row>
    <row r="16" spans="1:515" ht="30.75" thickBot="1" x14ac:dyDescent="0.3">
      <c r="B16" s="91"/>
      <c r="C16" s="124" t="s">
        <v>44</v>
      </c>
      <c r="D16" s="126" t="s">
        <v>55</v>
      </c>
      <c r="E16" s="126" t="s">
        <v>57</v>
      </c>
      <c r="F16" s="125" t="s">
        <v>27</v>
      </c>
      <c r="G16" s="131" t="s">
        <v>130</v>
      </c>
      <c r="H16" s="126" t="s">
        <v>46</v>
      </c>
      <c r="I16" s="126" t="s">
        <v>131</v>
      </c>
      <c r="J16" s="126" t="s">
        <v>409</v>
      </c>
      <c r="K16" s="126" t="s">
        <v>410</v>
      </c>
    </row>
    <row r="17" spans="2:11" x14ac:dyDescent="0.25">
      <c r="B17" s="91"/>
      <c r="C17" s="93" t="s">
        <v>63</v>
      </c>
      <c r="D17" s="156"/>
      <c r="E17" s="94">
        <v>2800</v>
      </c>
      <c r="F17" s="95">
        <f>D17*E17</f>
        <v>0</v>
      </c>
      <c r="G17" s="159"/>
      <c r="H17" s="96" t="s">
        <v>984</v>
      </c>
      <c r="I17" s="96" t="str">
        <f>VLOOKUP(H17,Presupuesto!$B$11:$C$565,2,0)</f>
        <v>MUEBLES VARIOS DE OFICINA</v>
      </c>
      <c r="J17" s="213" t="s">
        <v>1446</v>
      </c>
      <c r="K17" s="96" t="s">
        <v>403</v>
      </c>
    </row>
    <row r="18" spans="2:11" ht="32.25" customHeight="1" x14ac:dyDescent="0.25">
      <c r="B18" s="91"/>
      <c r="C18" s="97" t="s">
        <v>64</v>
      </c>
      <c r="D18" s="149"/>
      <c r="E18" s="98">
        <v>2400</v>
      </c>
      <c r="F18" s="95">
        <f>D18*E18</f>
        <v>0</v>
      </c>
      <c r="G18" s="159"/>
      <c r="H18" s="99" t="s">
        <v>984</v>
      </c>
      <c r="I18" s="96" t="str">
        <f>VLOOKUP(H18,Presupuesto!$B$11:$C$565,2,0)</f>
        <v>MUEBLES VARIOS DE OFICINA</v>
      </c>
      <c r="J18" s="96" t="str">
        <f t="shared" ref="J18:J26" si="0">$J$17</f>
        <v>Posgrado</v>
      </c>
      <c r="K18" s="96" t="s">
        <v>411</v>
      </c>
    </row>
    <row r="19" spans="2:11" x14ac:dyDescent="0.25">
      <c r="B19" s="91"/>
      <c r="C19" s="97" t="s">
        <v>65</v>
      </c>
      <c r="D19" s="149"/>
      <c r="E19" s="98">
        <v>1000</v>
      </c>
      <c r="F19" s="95">
        <f t="shared" ref="F19:F26" si="1">D19*E19</f>
        <v>0</v>
      </c>
      <c r="G19" s="159"/>
      <c r="H19" s="99" t="s">
        <v>984</v>
      </c>
      <c r="I19" s="96" t="str">
        <f>VLOOKUP(H19,Presupuesto!$B$11:$C$565,2,0)</f>
        <v>MUEBLES VARIOS DE OFICINA</v>
      </c>
      <c r="J19" s="96" t="str">
        <f t="shared" si="0"/>
        <v>Posgrado</v>
      </c>
      <c r="K19" s="96" t="s">
        <v>394</v>
      </c>
    </row>
    <row r="20" spans="2:11" x14ac:dyDescent="0.25">
      <c r="B20" s="91"/>
      <c r="C20" s="97" t="s">
        <v>66</v>
      </c>
      <c r="D20" s="149"/>
      <c r="E20" s="98">
        <v>6000</v>
      </c>
      <c r="F20" s="95">
        <f t="shared" si="1"/>
        <v>0</v>
      </c>
      <c r="G20" s="159"/>
      <c r="H20" s="99" t="s">
        <v>984</v>
      </c>
      <c r="I20" s="96" t="str">
        <f>VLOOKUP(H20,Presupuesto!$B$11:$C$565,2,0)</f>
        <v>MUEBLES VARIOS DE OFICINA</v>
      </c>
      <c r="J20" s="96" t="str">
        <f t="shared" si="0"/>
        <v>Posgrado</v>
      </c>
      <c r="K20" s="96" t="s">
        <v>394</v>
      </c>
    </row>
    <row r="21" spans="2:11" x14ac:dyDescent="0.25">
      <c r="B21" s="91"/>
      <c r="C21" s="97" t="s">
        <v>67</v>
      </c>
      <c r="D21" s="149"/>
      <c r="E21" s="98">
        <v>3000</v>
      </c>
      <c r="F21" s="95">
        <f t="shared" si="1"/>
        <v>0</v>
      </c>
      <c r="G21" s="159"/>
      <c r="H21" s="99" t="s">
        <v>984</v>
      </c>
      <c r="I21" s="96" t="str">
        <f>VLOOKUP(H21,Presupuesto!$B$11:$C$565,2,0)</f>
        <v>MUEBLES VARIOS DE OFICINA</v>
      </c>
      <c r="J21" s="96" t="str">
        <f t="shared" si="0"/>
        <v>Posgrado</v>
      </c>
      <c r="K21" s="96" t="s">
        <v>394</v>
      </c>
    </row>
    <row r="22" spans="2:11" x14ac:dyDescent="0.25">
      <c r="B22" s="91"/>
      <c r="C22" s="97" t="s">
        <v>68</v>
      </c>
      <c r="D22" s="149"/>
      <c r="E22" s="98">
        <v>10000</v>
      </c>
      <c r="F22" s="95">
        <f t="shared" si="1"/>
        <v>0</v>
      </c>
      <c r="G22" s="159"/>
      <c r="H22" s="99" t="s">
        <v>984</v>
      </c>
      <c r="I22" s="96" t="str">
        <f>VLOOKUP(H22,Presupuesto!$B$11:$C$565,2,0)</f>
        <v>MUEBLES VARIOS DE OFICINA</v>
      </c>
      <c r="J22" s="96" t="str">
        <f t="shared" si="0"/>
        <v>Posgrado</v>
      </c>
      <c r="K22" s="96" t="s">
        <v>394</v>
      </c>
    </row>
    <row r="23" spans="2:11" x14ac:dyDescent="0.25">
      <c r="B23" s="91"/>
      <c r="C23" s="97" t="s">
        <v>69</v>
      </c>
      <c r="D23" s="149"/>
      <c r="E23" s="98">
        <v>8000</v>
      </c>
      <c r="F23" s="95">
        <f t="shared" si="1"/>
        <v>0</v>
      </c>
      <c r="G23" s="159"/>
      <c r="H23" s="99" t="s">
        <v>987</v>
      </c>
      <c r="I23" s="96" t="str">
        <f>VLOOKUP(H23,Presupuesto!$B$11:$C$565,2,0)</f>
        <v>EQUIPOS VARIOS DE OFICINA</v>
      </c>
      <c r="J23" s="96" t="str">
        <f t="shared" si="0"/>
        <v>Posgrado</v>
      </c>
      <c r="K23" s="96" t="s">
        <v>394</v>
      </c>
    </row>
    <row r="24" spans="2:11" x14ac:dyDescent="0.25">
      <c r="B24" s="91"/>
      <c r="C24" s="97" t="s">
        <v>70</v>
      </c>
      <c r="D24" s="149"/>
      <c r="E24" s="98">
        <v>2000</v>
      </c>
      <c r="F24" s="95">
        <f t="shared" si="1"/>
        <v>0</v>
      </c>
      <c r="G24" s="159"/>
      <c r="H24" s="99" t="s">
        <v>987</v>
      </c>
      <c r="I24" s="96" t="str">
        <f>VLOOKUP(H24,Presupuesto!$B$11:$C$565,2,0)</f>
        <v>EQUIPOS VARIOS DE OFICINA</v>
      </c>
      <c r="J24" s="96" t="str">
        <f t="shared" si="0"/>
        <v>Posgrado</v>
      </c>
      <c r="K24" s="96" t="s">
        <v>402</v>
      </c>
    </row>
    <row r="25" spans="2:11" x14ac:dyDescent="0.25">
      <c r="B25" s="91"/>
      <c r="C25" s="97" t="s">
        <v>71</v>
      </c>
      <c r="D25" s="149"/>
      <c r="E25" s="98">
        <v>5000</v>
      </c>
      <c r="F25" s="95">
        <f t="shared" si="1"/>
        <v>0</v>
      </c>
      <c r="G25" s="159"/>
      <c r="H25" s="99" t="s">
        <v>987</v>
      </c>
      <c r="I25" s="96" t="str">
        <f>VLOOKUP(H25,Presupuesto!$B$11:$C$565,2,0)</f>
        <v>EQUIPOS VARIOS DE OFICINA</v>
      </c>
      <c r="J25" s="96" t="str">
        <f t="shared" si="0"/>
        <v>Posgrado</v>
      </c>
      <c r="K25" s="96" t="s">
        <v>398</v>
      </c>
    </row>
    <row r="26" spans="2:11" ht="15.75" thickBot="1" x14ac:dyDescent="0.3">
      <c r="B26" s="91"/>
      <c r="C26" s="100" t="s">
        <v>72</v>
      </c>
      <c r="D26" s="157"/>
      <c r="E26" s="102">
        <v>100000</v>
      </c>
      <c r="F26" s="103">
        <f t="shared" si="1"/>
        <v>0</v>
      </c>
      <c r="G26" s="160"/>
      <c r="H26" s="104" t="s">
        <v>987</v>
      </c>
      <c r="I26" s="104" t="str">
        <f>VLOOKUP(H26,Presupuesto!$B$11:$C$565,2,0)</f>
        <v>EQUIPOS VARIOS DE OFICINA</v>
      </c>
      <c r="J26" s="104" t="str">
        <f t="shared" si="0"/>
        <v>Posgrado</v>
      </c>
      <c r="K26" s="122" t="s">
        <v>393</v>
      </c>
    </row>
    <row r="27" spans="2:11" x14ac:dyDescent="0.25">
      <c r="B27" s="91"/>
    </row>
    <row r="28" spans="2:11" ht="15.75" thickBot="1" x14ac:dyDescent="0.3">
      <c r="B28" s="91"/>
      <c r="C28" s="298"/>
      <c r="D28" s="299"/>
      <c r="E28" s="300"/>
      <c r="F28" s="300"/>
      <c r="G28" s="301"/>
      <c r="H28" s="300"/>
      <c r="I28" s="300"/>
      <c r="J28" s="153"/>
      <c r="K28" s="153"/>
    </row>
    <row r="29" spans="2:11" ht="15.75" thickBot="1" x14ac:dyDescent="0.3">
      <c r="B29" s="91"/>
      <c r="C29" s="29" t="s">
        <v>43</v>
      </c>
      <c r="D29" s="30">
        <f>SUM(F36:F45)</f>
        <v>0</v>
      </c>
      <c r="E29" s="175"/>
      <c r="F29" s="175"/>
      <c r="G29" s="78"/>
      <c r="H29" s="175"/>
      <c r="I29" s="175"/>
    </row>
    <row r="30" spans="2:11" x14ac:dyDescent="0.25">
      <c r="C30" s="70"/>
      <c r="D30" s="31"/>
      <c r="E30" s="91"/>
      <c r="F30" s="91"/>
      <c r="G30" s="91"/>
      <c r="H30" s="75"/>
      <c r="I30" s="75"/>
      <c r="J30" s="75"/>
      <c r="K30" s="110"/>
    </row>
    <row r="31" spans="2:11" x14ac:dyDescent="0.25">
      <c r="C31" s="70"/>
      <c r="D31" s="31"/>
      <c r="E31" s="91"/>
      <c r="F31" s="91"/>
      <c r="G31" s="91"/>
      <c r="H31" s="75"/>
      <c r="I31" s="75"/>
      <c r="J31" s="75"/>
      <c r="K31" s="110"/>
    </row>
    <row r="32" spans="2:11" ht="15.75" x14ac:dyDescent="0.25">
      <c r="C32" s="200" t="s">
        <v>391</v>
      </c>
      <c r="D32" s="322"/>
      <c r="E32" s="91"/>
      <c r="F32" s="91"/>
      <c r="G32" s="91"/>
      <c r="H32" s="75"/>
      <c r="I32" s="75"/>
      <c r="J32" s="75"/>
      <c r="K32" s="110"/>
    </row>
    <row r="33" spans="3:11" ht="18.75" x14ac:dyDescent="0.25">
      <c r="C33" s="205"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TIC_vacía'!$F:$G,2,FALSE),IFERROR(VLOOKUP(D32,'16. Desa. del Sistema Educ.Sup.'!$F:$G,2,FALSE),IFERROR(VLOOKUP(D32,'8. Cultura de Inno. Insti...'!$F:$G,2,FALSE),VLOOKUP(D32,'7. Lo Esencial de la Reforma U.'!$F:$G,2,0)))))))))))))))))</f>
        <v>#N/A</v>
      </c>
      <c r="D33" s="31"/>
      <c r="E33" s="91"/>
      <c r="F33" s="91"/>
      <c r="G33" s="91"/>
      <c r="H33" s="75"/>
      <c r="I33" s="75"/>
      <c r="J33" s="75"/>
      <c r="K33" s="110"/>
    </row>
    <row r="34" spans="3:11" ht="15.75" thickBot="1" x14ac:dyDescent="0.3">
      <c r="C34" s="70"/>
      <c r="D34" s="31"/>
      <c r="E34" s="91"/>
      <c r="F34" s="91"/>
      <c r="G34" s="91"/>
      <c r="H34" s="75"/>
      <c r="I34" s="75"/>
      <c r="J34" s="75"/>
      <c r="K34" s="110"/>
    </row>
    <row r="35" spans="3:11" ht="30.75" thickBot="1" x14ac:dyDescent="0.3">
      <c r="C35" s="124" t="s">
        <v>44</v>
      </c>
      <c r="D35" s="126" t="s">
        <v>55</v>
      </c>
      <c r="E35" s="126" t="s">
        <v>57</v>
      </c>
      <c r="F35" s="125" t="s">
        <v>27</v>
      </c>
      <c r="G35" s="131" t="s">
        <v>130</v>
      </c>
      <c r="H35" s="126" t="s">
        <v>46</v>
      </c>
      <c r="I35" s="126" t="s">
        <v>131</v>
      </c>
      <c r="J35" s="126" t="s">
        <v>409</v>
      </c>
      <c r="K35" s="126" t="s">
        <v>410</v>
      </c>
    </row>
    <row r="36" spans="3:11" x14ac:dyDescent="0.25">
      <c r="C36" s="93" t="s">
        <v>63</v>
      </c>
      <c r="D36" s="156"/>
      <c r="E36" s="94">
        <v>2800</v>
      </c>
      <c r="F36" s="95">
        <f>D36*E36</f>
        <v>0</v>
      </c>
      <c r="G36" s="159"/>
      <c r="H36" s="96" t="s">
        <v>984</v>
      </c>
      <c r="I36" s="96" t="str">
        <f>VLOOKUP(H36,Presupuesto!$B$11:$C$565,2,0)</f>
        <v>MUEBLES VARIOS DE OFICINA</v>
      </c>
      <c r="J36" s="213" t="s">
        <v>1446</v>
      </c>
      <c r="K36" s="96" t="s">
        <v>403</v>
      </c>
    </row>
    <row r="37" spans="3:11" x14ac:dyDescent="0.25">
      <c r="C37" s="97" t="s">
        <v>64</v>
      </c>
      <c r="D37" s="149"/>
      <c r="E37" s="98">
        <v>2400</v>
      </c>
      <c r="F37" s="95">
        <f>D37*E37</f>
        <v>0</v>
      </c>
      <c r="G37" s="159"/>
      <c r="H37" s="99" t="s">
        <v>984</v>
      </c>
      <c r="I37" s="96" t="str">
        <f>VLOOKUP(H37,Presupuesto!$B$11:$C$565,2,0)</f>
        <v>MUEBLES VARIOS DE OFICINA</v>
      </c>
      <c r="J37" s="96" t="str">
        <f>$J$36</f>
        <v>Posgrado</v>
      </c>
      <c r="K37" s="96" t="s">
        <v>411</v>
      </c>
    </row>
    <row r="38" spans="3:11" x14ac:dyDescent="0.25">
      <c r="C38" s="97" t="s">
        <v>65</v>
      </c>
      <c r="D38" s="149"/>
      <c r="E38" s="98">
        <v>1000</v>
      </c>
      <c r="F38" s="95">
        <f t="shared" ref="F38:F45" si="2">D38*E38</f>
        <v>0</v>
      </c>
      <c r="G38" s="159"/>
      <c r="H38" s="99" t="s">
        <v>984</v>
      </c>
      <c r="I38" s="96" t="str">
        <f>VLOOKUP(H38,Presupuesto!$B$11:$C$565,2,0)</f>
        <v>MUEBLES VARIOS DE OFICINA</v>
      </c>
      <c r="J38" s="96" t="str">
        <f t="shared" ref="J38:J45" si="3">$J$36</f>
        <v>Posgrado</v>
      </c>
      <c r="K38" s="96" t="s">
        <v>394</v>
      </c>
    </row>
    <row r="39" spans="3:11" x14ac:dyDescent="0.25">
      <c r="C39" s="97" t="s">
        <v>66</v>
      </c>
      <c r="D39" s="149"/>
      <c r="E39" s="98">
        <v>6000</v>
      </c>
      <c r="F39" s="95">
        <f t="shared" si="2"/>
        <v>0</v>
      </c>
      <c r="G39" s="159"/>
      <c r="H39" s="99" t="s">
        <v>984</v>
      </c>
      <c r="I39" s="96" t="str">
        <f>VLOOKUP(H39,Presupuesto!$B$11:$C$565,2,0)</f>
        <v>MUEBLES VARIOS DE OFICINA</v>
      </c>
      <c r="J39" s="96" t="str">
        <f t="shared" si="3"/>
        <v>Posgrado</v>
      </c>
      <c r="K39" s="96" t="s">
        <v>394</v>
      </c>
    </row>
    <row r="40" spans="3:11" x14ac:dyDescent="0.25">
      <c r="C40" s="97" t="s">
        <v>67</v>
      </c>
      <c r="D40" s="149"/>
      <c r="E40" s="98">
        <v>3000</v>
      </c>
      <c r="F40" s="95">
        <f t="shared" si="2"/>
        <v>0</v>
      </c>
      <c r="G40" s="159"/>
      <c r="H40" s="99" t="s">
        <v>984</v>
      </c>
      <c r="I40" s="96" t="str">
        <f>VLOOKUP(H40,Presupuesto!$B$11:$C$565,2,0)</f>
        <v>MUEBLES VARIOS DE OFICINA</v>
      </c>
      <c r="J40" s="96" t="str">
        <f t="shared" si="3"/>
        <v>Posgrado</v>
      </c>
      <c r="K40" s="96" t="s">
        <v>394</v>
      </c>
    </row>
    <row r="41" spans="3:11" x14ac:dyDescent="0.25">
      <c r="C41" s="97" t="s">
        <v>68</v>
      </c>
      <c r="D41" s="149"/>
      <c r="E41" s="98">
        <v>10000</v>
      </c>
      <c r="F41" s="95">
        <f t="shared" si="2"/>
        <v>0</v>
      </c>
      <c r="G41" s="159"/>
      <c r="H41" s="99" t="s">
        <v>984</v>
      </c>
      <c r="I41" s="96" t="str">
        <f>VLOOKUP(H41,Presupuesto!$B$11:$C$565,2,0)</f>
        <v>MUEBLES VARIOS DE OFICINA</v>
      </c>
      <c r="J41" s="96" t="str">
        <f t="shared" si="3"/>
        <v>Posgrado</v>
      </c>
      <c r="K41" s="96" t="s">
        <v>394</v>
      </c>
    </row>
    <row r="42" spans="3:11" x14ac:dyDescent="0.25">
      <c r="C42" s="97" t="s">
        <v>69</v>
      </c>
      <c r="D42" s="149"/>
      <c r="E42" s="98">
        <v>8000</v>
      </c>
      <c r="F42" s="95">
        <f t="shared" si="2"/>
        <v>0</v>
      </c>
      <c r="G42" s="159"/>
      <c r="H42" s="99" t="s">
        <v>987</v>
      </c>
      <c r="I42" s="96" t="str">
        <f>VLOOKUP(H42,Presupuesto!$B$11:$C$565,2,0)</f>
        <v>EQUIPOS VARIOS DE OFICINA</v>
      </c>
      <c r="J42" s="96" t="str">
        <f t="shared" si="3"/>
        <v>Posgrado</v>
      </c>
      <c r="K42" s="96" t="s">
        <v>394</v>
      </c>
    </row>
    <row r="43" spans="3:11" x14ac:dyDescent="0.25">
      <c r="C43" s="97" t="s">
        <v>70</v>
      </c>
      <c r="D43" s="149"/>
      <c r="E43" s="98">
        <v>2000</v>
      </c>
      <c r="F43" s="95">
        <f t="shared" si="2"/>
        <v>0</v>
      </c>
      <c r="G43" s="159"/>
      <c r="H43" s="99" t="s">
        <v>987</v>
      </c>
      <c r="I43" s="96" t="str">
        <f>VLOOKUP(H43,Presupuesto!$B$11:$C$565,2,0)</f>
        <v>EQUIPOS VARIOS DE OFICINA</v>
      </c>
      <c r="J43" s="96" t="str">
        <f t="shared" si="3"/>
        <v>Posgrado</v>
      </c>
      <c r="K43" s="96" t="s">
        <v>402</v>
      </c>
    </row>
    <row r="44" spans="3:11" x14ac:dyDescent="0.25">
      <c r="C44" s="97" t="s">
        <v>71</v>
      </c>
      <c r="D44" s="149"/>
      <c r="E44" s="98">
        <v>5000</v>
      </c>
      <c r="F44" s="95">
        <f t="shared" si="2"/>
        <v>0</v>
      </c>
      <c r="G44" s="159"/>
      <c r="H44" s="99" t="s">
        <v>987</v>
      </c>
      <c r="I44" s="96" t="str">
        <f>VLOOKUP(H44,Presupuesto!$B$11:$C$565,2,0)</f>
        <v>EQUIPOS VARIOS DE OFICINA</v>
      </c>
      <c r="J44" s="96" t="str">
        <f t="shared" si="3"/>
        <v>Posgrado</v>
      </c>
      <c r="K44" s="96" t="s">
        <v>398</v>
      </c>
    </row>
    <row r="45" spans="3:11" ht="15.75" thickBot="1" x14ac:dyDescent="0.3">
      <c r="C45" s="100" t="s">
        <v>72</v>
      </c>
      <c r="D45" s="157"/>
      <c r="E45" s="102">
        <v>100000</v>
      </c>
      <c r="F45" s="103">
        <f t="shared" si="2"/>
        <v>0</v>
      </c>
      <c r="G45" s="160"/>
      <c r="H45" s="104" t="s">
        <v>987</v>
      </c>
      <c r="I45" s="104" t="str">
        <f>VLOOKUP(H45,Presupuesto!$B$11:$C$565,2,0)</f>
        <v>EQUIPOS VARIOS DE OFICINA</v>
      </c>
      <c r="J45" s="104" t="str">
        <f t="shared" si="3"/>
        <v>Posgrado</v>
      </c>
      <c r="K45" s="122" t="s">
        <v>393</v>
      </c>
    </row>
    <row r="47" spans="3:11" ht="15.75" thickBot="1" x14ac:dyDescent="0.3"/>
    <row r="48" spans="3:11" ht="15.75" thickBot="1" x14ac:dyDescent="0.3">
      <c r="C48" s="29" t="s">
        <v>43</v>
      </c>
      <c r="D48" s="30">
        <f>SUM(F55:F64)</f>
        <v>0</v>
      </c>
      <c r="E48" s="175"/>
      <c r="F48" s="175"/>
      <c r="G48" s="78"/>
      <c r="H48" s="175"/>
      <c r="I48" s="175"/>
    </row>
    <row r="49" spans="3:11" x14ac:dyDescent="0.25">
      <c r="C49" s="70"/>
      <c r="D49" s="31"/>
      <c r="E49" s="91"/>
      <c r="F49" s="91"/>
      <c r="G49" s="91"/>
      <c r="H49" s="75"/>
      <c r="I49" s="75"/>
      <c r="J49" s="75"/>
      <c r="K49" s="110"/>
    </row>
    <row r="50" spans="3:11" x14ac:dyDescent="0.25">
      <c r="C50" s="70"/>
      <c r="D50" s="31"/>
      <c r="E50" s="91"/>
      <c r="F50" s="91"/>
      <c r="G50" s="91"/>
      <c r="H50" s="75"/>
      <c r="I50" s="75"/>
      <c r="J50" s="75"/>
      <c r="K50" s="110"/>
    </row>
    <row r="51" spans="3:11" ht="15.75" x14ac:dyDescent="0.25">
      <c r="C51" s="200" t="s">
        <v>391</v>
      </c>
      <c r="D51" s="322"/>
      <c r="E51" s="91"/>
      <c r="F51" s="91"/>
      <c r="G51" s="91"/>
      <c r="H51" s="75"/>
      <c r="I51" s="75"/>
      <c r="J51" s="75"/>
      <c r="K51" s="110"/>
    </row>
    <row r="52" spans="3:11" ht="18.75" x14ac:dyDescent="0.25">
      <c r="C52" s="205"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TIC_vacía'!$F:$G,2,FALSE),IFERROR(VLOOKUP(D51,'16. Desa. del Sistema Educ.Sup.'!$F:$G,2,FALSE),IFERROR(VLOOKUP(D51,'8. Cultura de Inno. Insti...'!$F:$G,2,FALSE),VLOOKUP(D51,'7. Lo Esencial de la Reforma U.'!$F:$G,2,0)))))))))))))))))</f>
        <v>#N/A</v>
      </c>
      <c r="D52" s="31"/>
      <c r="E52" s="91"/>
      <c r="F52" s="91"/>
      <c r="G52" s="91"/>
      <c r="H52" s="75"/>
      <c r="I52" s="75"/>
      <c r="J52" s="75"/>
      <c r="K52" s="110"/>
    </row>
    <row r="53" spans="3:11" ht="15.75" thickBot="1" x14ac:dyDescent="0.3">
      <c r="C53" s="70"/>
      <c r="D53" s="31"/>
      <c r="E53" s="91"/>
      <c r="F53" s="91"/>
      <c r="G53" s="91"/>
      <c r="H53" s="75"/>
      <c r="I53" s="75"/>
      <c r="J53" s="75"/>
      <c r="K53" s="110"/>
    </row>
    <row r="54" spans="3:11" ht="30.75" thickBot="1" x14ac:dyDescent="0.3">
      <c r="C54" s="124" t="s">
        <v>44</v>
      </c>
      <c r="D54" s="126" t="s">
        <v>55</v>
      </c>
      <c r="E54" s="126" t="s">
        <v>57</v>
      </c>
      <c r="F54" s="125" t="s">
        <v>27</v>
      </c>
      <c r="G54" s="131" t="s">
        <v>130</v>
      </c>
      <c r="H54" s="126" t="s">
        <v>46</v>
      </c>
      <c r="I54" s="126" t="s">
        <v>131</v>
      </c>
      <c r="J54" s="126" t="s">
        <v>409</v>
      </c>
      <c r="K54" s="126" t="s">
        <v>410</v>
      </c>
    </row>
    <row r="55" spans="3:11" x14ac:dyDescent="0.25">
      <c r="C55" s="93" t="s">
        <v>63</v>
      </c>
      <c r="D55" s="156"/>
      <c r="E55" s="94">
        <v>2800</v>
      </c>
      <c r="F55" s="95">
        <f>D55*E55</f>
        <v>0</v>
      </c>
      <c r="G55" s="159"/>
      <c r="H55" s="96" t="s">
        <v>984</v>
      </c>
      <c r="I55" s="96" t="str">
        <f>VLOOKUP(H55,Presupuesto!$B$11:$C$565,2,0)</f>
        <v>MUEBLES VARIOS DE OFICINA</v>
      </c>
      <c r="J55" s="213" t="s">
        <v>1446</v>
      </c>
      <c r="K55" s="96" t="s">
        <v>403</v>
      </c>
    </row>
    <row r="56" spans="3:11" x14ac:dyDescent="0.25">
      <c r="C56" s="97" t="s">
        <v>64</v>
      </c>
      <c r="D56" s="149"/>
      <c r="E56" s="98">
        <v>2400</v>
      </c>
      <c r="F56" s="95">
        <f>D56*E56</f>
        <v>0</v>
      </c>
      <c r="G56" s="159"/>
      <c r="H56" s="99" t="s">
        <v>984</v>
      </c>
      <c r="I56" s="96" t="str">
        <f>VLOOKUP(H56,Presupuesto!$B$11:$C$565,2,0)</f>
        <v>MUEBLES VARIOS DE OFICINA</v>
      </c>
      <c r="J56" s="96" t="str">
        <f>$J$55</f>
        <v>Posgrado</v>
      </c>
      <c r="K56" s="96" t="s">
        <v>411</v>
      </c>
    </row>
    <row r="57" spans="3:11" x14ac:dyDescent="0.25">
      <c r="C57" s="97" t="s">
        <v>65</v>
      </c>
      <c r="D57" s="149"/>
      <c r="E57" s="98">
        <v>1000</v>
      </c>
      <c r="F57" s="95">
        <f t="shared" ref="F57:F64" si="4">D57*E57</f>
        <v>0</v>
      </c>
      <c r="G57" s="159"/>
      <c r="H57" s="99" t="s">
        <v>984</v>
      </c>
      <c r="I57" s="96" t="str">
        <f>VLOOKUP(H57,Presupuesto!$B$11:$C$565,2,0)</f>
        <v>MUEBLES VARIOS DE OFICINA</v>
      </c>
      <c r="J57" s="96" t="str">
        <f t="shared" ref="J57:J64" si="5">$J$17</f>
        <v>Posgrado</v>
      </c>
      <c r="K57" s="96" t="s">
        <v>394</v>
      </c>
    </row>
    <row r="58" spans="3:11" x14ac:dyDescent="0.25">
      <c r="C58" s="97" t="s">
        <v>66</v>
      </c>
      <c r="D58" s="149"/>
      <c r="E58" s="98">
        <v>6000</v>
      </c>
      <c r="F58" s="95">
        <f t="shared" si="4"/>
        <v>0</v>
      </c>
      <c r="G58" s="159"/>
      <c r="H58" s="99" t="s">
        <v>984</v>
      </c>
      <c r="I58" s="96" t="str">
        <f>VLOOKUP(H58,Presupuesto!$B$11:$C$565,2,0)</f>
        <v>MUEBLES VARIOS DE OFICINA</v>
      </c>
      <c r="J58" s="96" t="str">
        <f t="shared" si="5"/>
        <v>Posgrado</v>
      </c>
      <c r="K58" s="96" t="s">
        <v>394</v>
      </c>
    </row>
    <row r="59" spans="3:11" x14ac:dyDescent="0.25">
      <c r="C59" s="97" t="s">
        <v>67</v>
      </c>
      <c r="D59" s="149"/>
      <c r="E59" s="98">
        <v>3000</v>
      </c>
      <c r="F59" s="95">
        <f t="shared" si="4"/>
        <v>0</v>
      </c>
      <c r="G59" s="159"/>
      <c r="H59" s="99" t="s">
        <v>984</v>
      </c>
      <c r="I59" s="96" t="str">
        <f>VLOOKUP(H59,Presupuesto!$B$11:$C$565,2,0)</f>
        <v>MUEBLES VARIOS DE OFICINA</v>
      </c>
      <c r="J59" s="96" t="str">
        <f t="shared" si="5"/>
        <v>Posgrado</v>
      </c>
      <c r="K59" s="96" t="s">
        <v>394</v>
      </c>
    </row>
    <row r="60" spans="3:11" x14ac:dyDescent="0.25">
      <c r="C60" s="97" t="s">
        <v>68</v>
      </c>
      <c r="D60" s="149"/>
      <c r="E60" s="98">
        <v>10000</v>
      </c>
      <c r="F60" s="95">
        <f t="shared" si="4"/>
        <v>0</v>
      </c>
      <c r="G60" s="159"/>
      <c r="H60" s="99" t="s">
        <v>984</v>
      </c>
      <c r="I60" s="96" t="str">
        <f>VLOOKUP(H60,Presupuesto!$B$11:$C$565,2,0)</f>
        <v>MUEBLES VARIOS DE OFICINA</v>
      </c>
      <c r="J60" s="96" t="str">
        <f t="shared" si="5"/>
        <v>Posgrado</v>
      </c>
      <c r="K60" s="96" t="s">
        <v>394</v>
      </c>
    </row>
    <row r="61" spans="3:11" x14ac:dyDescent="0.25">
      <c r="C61" s="97" t="s">
        <v>69</v>
      </c>
      <c r="D61" s="149"/>
      <c r="E61" s="98">
        <v>8000</v>
      </c>
      <c r="F61" s="95">
        <f t="shared" si="4"/>
        <v>0</v>
      </c>
      <c r="G61" s="159"/>
      <c r="H61" s="99" t="s">
        <v>987</v>
      </c>
      <c r="I61" s="96" t="str">
        <f>VLOOKUP(H61,Presupuesto!$B$11:$C$565,2,0)</f>
        <v>EQUIPOS VARIOS DE OFICINA</v>
      </c>
      <c r="J61" s="96" t="str">
        <f t="shared" si="5"/>
        <v>Posgrado</v>
      </c>
      <c r="K61" s="96" t="s">
        <v>394</v>
      </c>
    </row>
    <row r="62" spans="3:11" x14ac:dyDescent="0.25">
      <c r="C62" s="97" t="s">
        <v>70</v>
      </c>
      <c r="D62" s="149"/>
      <c r="E62" s="98">
        <v>2000</v>
      </c>
      <c r="F62" s="95">
        <f t="shared" si="4"/>
        <v>0</v>
      </c>
      <c r="G62" s="159"/>
      <c r="H62" s="99" t="s">
        <v>987</v>
      </c>
      <c r="I62" s="96" t="str">
        <f>VLOOKUP(H62,Presupuesto!$B$11:$C$565,2,0)</f>
        <v>EQUIPOS VARIOS DE OFICINA</v>
      </c>
      <c r="J62" s="96" t="str">
        <f t="shared" si="5"/>
        <v>Posgrado</v>
      </c>
      <c r="K62" s="96" t="s">
        <v>402</v>
      </c>
    </row>
    <row r="63" spans="3:11" x14ac:dyDescent="0.25">
      <c r="C63" s="97" t="s">
        <v>71</v>
      </c>
      <c r="D63" s="149"/>
      <c r="E63" s="98">
        <v>5000</v>
      </c>
      <c r="F63" s="95">
        <f t="shared" si="4"/>
        <v>0</v>
      </c>
      <c r="G63" s="159"/>
      <c r="H63" s="99" t="s">
        <v>987</v>
      </c>
      <c r="I63" s="96" t="str">
        <f>VLOOKUP(H63,Presupuesto!$B$11:$C$565,2,0)</f>
        <v>EQUIPOS VARIOS DE OFICINA</v>
      </c>
      <c r="J63" s="96" t="str">
        <f t="shared" si="5"/>
        <v>Posgrado</v>
      </c>
      <c r="K63" s="96" t="s">
        <v>398</v>
      </c>
    </row>
    <row r="64" spans="3:11" ht="15.75" thickBot="1" x14ac:dyDescent="0.3">
      <c r="C64" s="100" t="s">
        <v>72</v>
      </c>
      <c r="D64" s="157"/>
      <c r="E64" s="102">
        <v>100000</v>
      </c>
      <c r="F64" s="103">
        <f t="shared" si="4"/>
        <v>0</v>
      </c>
      <c r="G64" s="160"/>
      <c r="H64" s="104" t="s">
        <v>987</v>
      </c>
      <c r="I64" s="104" t="str">
        <f>VLOOKUP(H64,Presupuesto!$B$11:$C$565,2,0)</f>
        <v>EQUIPOS VARIOS DE OFICINA</v>
      </c>
      <c r="J64" s="104" t="str">
        <f t="shared" si="5"/>
        <v>Posgrado</v>
      </c>
      <c r="K64" s="122" t="s">
        <v>393</v>
      </c>
    </row>
    <row r="66" spans="3:11" ht="15.75" thickBot="1" x14ac:dyDescent="0.3">
      <c r="C66" s="298"/>
      <c r="D66" s="299"/>
      <c r="E66" s="300"/>
      <c r="F66" s="300"/>
      <c r="G66" s="301"/>
      <c r="H66" s="300"/>
      <c r="I66" s="300"/>
      <c r="J66" s="153"/>
      <c r="K66" s="153"/>
    </row>
    <row r="67" spans="3:11" ht="15.75" thickBot="1" x14ac:dyDescent="0.3">
      <c r="C67" s="29" t="s">
        <v>43</v>
      </c>
      <c r="D67" s="30">
        <f>SUM(F74:F83)</f>
        <v>0</v>
      </c>
      <c r="E67" s="175"/>
      <c r="F67" s="175"/>
      <c r="G67" s="78"/>
      <c r="H67" s="175"/>
      <c r="I67" s="175"/>
    </row>
    <row r="68" spans="3:11" x14ac:dyDescent="0.25">
      <c r="C68" s="70"/>
      <c r="D68" s="31"/>
      <c r="E68" s="91"/>
      <c r="F68" s="91"/>
      <c r="G68" s="91"/>
      <c r="H68" s="75"/>
      <c r="I68" s="75"/>
      <c r="J68" s="75"/>
      <c r="K68" s="110"/>
    </row>
    <row r="69" spans="3:11" x14ac:dyDescent="0.25">
      <c r="C69" s="70"/>
      <c r="D69" s="31"/>
      <c r="E69" s="91"/>
      <c r="F69" s="91"/>
      <c r="G69" s="91"/>
      <c r="H69" s="75"/>
      <c r="I69" s="75"/>
      <c r="J69" s="75"/>
      <c r="K69" s="110"/>
    </row>
    <row r="70" spans="3:11" ht="15.75" x14ac:dyDescent="0.25">
      <c r="C70" s="200" t="s">
        <v>391</v>
      </c>
      <c r="D70" s="322"/>
      <c r="E70" s="91"/>
      <c r="F70" s="91"/>
      <c r="G70" s="91"/>
      <c r="H70" s="75"/>
      <c r="I70" s="75"/>
      <c r="J70" s="75"/>
      <c r="K70" s="110"/>
    </row>
    <row r="71" spans="3:11" ht="18.75" x14ac:dyDescent="0.25">
      <c r="C71" s="205"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TIC_vacía'!$F:$G,2,FALSE),IFERROR(VLOOKUP(D70,'16. Desa. del Sistema Educ.Sup.'!$F:$G,2,FALSE),IFERROR(VLOOKUP(D70,'8. Cultura de Inno. Insti...'!$F:$G,2,FALSE),VLOOKUP(D70,'7. Lo Esencial de la Reforma U.'!$F:$G,2,0)))))))))))))))))</f>
        <v>#N/A</v>
      </c>
      <c r="D71" s="31"/>
      <c r="E71" s="91"/>
      <c r="F71" s="91"/>
      <c r="G71" s="91"/>
      <c r="H71" s="75"/>
      <c r="I71" s="75"/>
      <c r="J71" s="75"/>
      <c r="K71" s="110"/>
    </row>
    <row r="72" spans="3:11" ht="15.75" thickBot="1" x14ac:dyDescent="0.3">
      <c r="C72" s="70"/>
      <c r="D72" s="31"/>
      <c r="E72" s="91"/>
      <c r="F72" s="91"/>
      <c r="G72" s="91"/>
      <c r="H72" s="75"/>
      <c r="I72" s="75"/>
      <c r="J72" s="75"/>
      <c r="K72" s="110"/>
    </row>
    <row r="73" spans="3:11" ht="30.75" thickBot="1" x14ac:dyDescent="0.3">
      <c r="C73" s="124" t="s">
        <v>44</v>
      </c>
      <c r="D73" s="126" t="s">
        <v>55</v>
      </c>
      <c r="E73" s="126" t="s">
        <v>57</v>
      </c>
      <c r="F73" s="125" t="s">
        <v>27</v>
      </c>
      <c r="G73" s="131" t="s">
        <v>130</v>
      </c>
      <c r="H73" s="126" t="s">
        <v>46</v>
      </c>
      <c r="I73" s="126" t="s">
        <v>131</v>
      </c>
      <c r="J73" s="126" t="s">
        <v>409</v>
      </c>
      <c r="K73" s="126" t="s">
        <v>410</v>
      </c>
    </row>
    <row r="74" spans="3:11" x14ac:dyDescent="0.25">
      <c r="C74" s="93" t="s">
        <v>63</v>
      </c>
      <c r="D74" s="156"/>
      <c r="E74" s="94">
        <v>2800</v>
      </c>
      <c r="F74" s="95">
        <f>D74*E74</f>
        <v>0</v>
      </c>
      <c r="G74" s="159"/>
      <c r="H74" s="96" t="s">
        <v>984</v>
      </c>
      <c r="I74" s="96" t="str">
        <f>VLOOKUP(H74,Presupuesto!$B$11:$C$565,2,0)</f>
        <v>MUEBLES VARIOS DE OFICINA</v>
      </c>
      <c r="J74" s="213" t="s">
        <v>1446</v>
      </c>
      <c r="K74" s="96" t="s">
        <v>403</v>
      </c>
    </row>
    <row r="75" spans="3:11" x14ac:dyDescent="0.25">
      <c r="C75" s="97" t="s">
        <v>64</v>
      </c>
      <c r="D75" s="149"/>
      <c r="E75" s="98">
        <v>2400</v>
      </c>
      <c r="F75" s="95">
        <f>D75*E75</f>
        <v>0</v>
      </c>
      <c r="G75" s="159"/>
      <c r="H75" s="99" t="s">
        <v>984</v>
      </c>
      <c r="I75" s="96" t="str">
        <f>VLOOKUP(H75,Presupuesto!$B$11:$C$565,2,0)</f>
        <v>MUEBLES VARIOS DE OFICINA</v>
      </c>
      <c r="J75" s="96" t="str">
        <f>$J$74</f>
        <v>Posgrado</v>
      </c>
      <c r="K75" s="96" t="s">
        <v>411</v>
      </c>
    </row>
    <row r="76" spans="3:11" x14ac:dyDescent="0.25">
      <c r="C76" s="97" t="s">
        <v>65</v>
      </c>
      <c r="D76" s="149"/>
      <c r="E76" s="98">
        <v>1000</v>
      </c>
      <c r="F76" s="95">
        <f t="shared" ref="F76:F83" si="6">D76*E76</f>
        <v>0</v>
      </c>
      <c r="G76" s="159"/>
      <c r="H76" s="99" t="s">
        <v>984</v>
      </c>
      <c r="I76" s="96" t="str">
        <f>VLOOKUP(H76,Presupuesto!$B$11:$C$565,2,0)</f>
        <v>MUEBLES VARIOS DE OFICINA</v>
      </c>
      <c r="J76" s="96" t="str">
        <f t="shared" ref="J76:J83" si="7">$J$74</f>
        <v>Posgrado</v>
      </c>
      <c r="K76" s="96" t="s">
        <v>394</v>
      </c>
    </row>
    <row r="77" spans="3:11" x14ac:dyDescent="0.25">
      <c r="C77" s="97" t="s">
        <v>66</v>
      </c>
      <c r="D77" s="149"/>
      <c r="E77" s="98">
        <v>6000</v>
      </c>
      <c r="F77" s="95">
        <f t="shared" si="6"/>
        <v>0</v>
      </c>
      <c r="G77" s="159"/>
      <c r="H77" s="99" t="s">
        <v>984</v>
      </c>
      <c r="I77" s="96" t="str">
        <f>VLOOKUP(H77,Presupuesto!$B$11:$C$565,2,0)</f>
        <v>MUEBLES VARIOS DE OFICINA</v>
      </c>
      <c r="J77" s="96" t="str">
        <f t="shared" si="7"/>
        <v>Posgrado</v>
      </c>
      <c r="K77" s="96" t="s">
        <v>394</v>
      </c>
    </row>
    <row r="78" spans="3:11" x14ac:dyDescent="0.25">
      <c r="C78" s="97" t="s">
        <v>67</v>
      </c>
      <c r="D78" s="149"/>
      <c r="E78" s="98">
        <v>3000</v>
      </c>
      <c r="F78" s="95">
        <f t="shared" si="6"/>
        <v>0</v>
      </c>
      <c r="G78" s="159"/>
      <c r="H78" s="99" t="s">
        <v>984</v>
      </c>
      <c r="I78" s="96" t="str">
        <f>VLOOKUP(H78,Presupuesto!$B$11:$C$565,2,0)</f>
        <v>MUEBLES VARIOS DE OFICINA</v>
      </c>
      <c r="J78" s="96" t="str">
        <f t="shared" si="7"/>
        <v>Posgrado</v>
      </c>
      <c r="K78" s="96" t="s">
        <v>394</v>
      </c>
    </row>
    <row r="79" spans="3:11" x14ac:dyDescent="0.25">
      <c r="C79" s="97" t="s">
        <v>68</v>
      </c>
      <c r="D79" s="149"/>
      <c r="E79" s="98">
        <v>10000</v>
      </c>
      <c r="F79" s="95">
        <f t="shared" si="6"/>
        <v>0</v>
      </c>
      <c r="G79" s="159"/>
      <c r="H79" s="99" t="s">
        <v>984</v>
      </c>
      <c r="I79" s="96" t="str">
        <f>VLOOKUP(H79,Presupuesto!$B$11:$C$565,2,0)</f>
        <v>MUEBLES VARIOS DE OFICINA</v>
      </c>
      <c r="J79" s="96" t="str">
        <f t="shared" si="7"/>
        <v>Posgrado</v>
      </c>
      <c r="K79" s="96" t="s">
        <v>394</v>
      </c>
    </row>
    <row r="80" spans="3:11" x14ac:dyDescent="0.25">
      <c r="C80" s="97" t="s">
        <v>69</v>
      </c>
      <c r="D80" s="149"/>
      <c r="E80" s="98">
        <v>8000</v>
      </c>
      <c r="F80" s="95">
        <f t="shared" si="6"/>
        <v>0</v>
      </c>
      <c r="G80" s="159"/>
      <c r="H80" s="99" t="s">
        <v>987</v>
      </c>
      <c r="I80" s="96" t="str">
        <f>VLOOKUP(H80,Presupuesto!$B$11:$C$565,2,0)</f>
        <v>EQUIPOS VARIOS DE OFICINA</v>
      </c>
      <c r="J80" s="96" t="str">
        <f t="shared" si="7"/>
        <v>Posgrado</v>
      </c>
      <c r="K80" s="96" t="s">
        <v>394</v>
      </c>
    </row>
    <row r="81" spans="3:11" x14ac:dyDescent="0.25">
      <c r="C81" s="97" t="s">
        <v>70</v>
      </c>
      <c r="D81" s="149"/>
      <c r="E81" s="98">
        <v>2000</v>
      </c>
      <c r="F81" s="95">
        <f t="shared" si="6"/>
        <v>0</v>
      </c>
      <c r="G81" s="159"/>
      <c r="H81" s="99" t="s">
        <v>987</v>
      </c>
      <c r="I81" s="96" t="str">
        <f>VLOOKUP(H81,Presupuesto!$B$11:$C$565,2,0)</f>
        <v>EQUIPOS VARIOS DE OFICINA</v>
      </c>
      <c r="J81" s="96" t="str">
        <f t="shared" si="7"/>
        <v>Posgrado</v>
      </c>
      <c r="K81" s="96" t="s">
        <v>402</v>
      </c>
    </row>
    <row r="82" spans="3:11" x14ac:dyDescent="0.25">
      <c r="C82" s="97" t="s">
        <v>71</v>
      </c>
      <c r="D82" s="149"/>
      <c r="E82" s="98">
        <v>5000</v>
      </c>
      <c r="F82" s="95">
        <f t="shared" si="6"/>
        <v>0</v>
      </c>
      <c r="G82" s="159"/>
      <c r="H82" s="99" t="s">
        <v>987</v>
      </c>
      <c r="I82" s="96" t="str">
        <f>VLOOKUP(H82,Presupuesto!$B$11:$C$565,2,0)</f>
        <v>EQUIPOS VARIOS DE OFICINA</v>
      </c>
      <c r="J82" s="96" t="str">
        <f t="shared" si="7"/>
        <v>Posgrado</v>
      </c>
      <c r="K82" s="96" t="s">
        <v>398</v>
      </c>
    </row>
    <row r="83" spans="3:11" ht="15.75" thickBot="1" x14ac:dyDescent="0.3">
      <c r="C83" s="100" t="s">
        <v>72</v>
      </c>
      <c r="D83" s="157"/>
      <c r="E83" s="102">
        <v>100000</v>
      </c>
      <c r="F83" s="103">
        <f t="shared" si="6"/>
        <v>0</v>
      </c>
      <c r="G83" s="160"/>
      <c r="H83" s="104" t="s">
        <v>987</v>
      </c>
      <c r="I83" s="104" t="str">
        <f>VLOOKUP(H83,Presupuesto!$B$11:$C$565,2,0)</f>
        <v>EQUIPOS VARIOS DE OFICINA</v>
      </c>
      <c r="J83" s="104" t="str">
        <f t="shared" si="7"/>
        <v>Posgrado</v>
      </c>
      <c r="K83" s="122" t="s">
        <v>393</v>
      </c>
    </row>
    <row r="85" spans="3:11" ht="15.75" thickBot="1" x14ac:dyDescent="0.3"/>
    <row r="86" spans="3:11" ht="15.75" thickBot="1" x14ac:dyDescent="0.3">
      <c r="C86" s="29" t="s">
        <v>43</v>
      </c>
      <c r="D86" s="30">
        <f>SUM(F93:F102)</f>
        <v>0</v>
      </c>
      <c r="E86" s="175"/>
      <c r="F86" s="175"/>
      <c r="G86" s="78"/>
      <c r="H86" s="175"/>
      <c r="I86" s="175"/>
    </row>
    <row r="87" spans="3:11" x14ac:dyDescent="0.25">
      <c r="C87" s="70"/>
      <c r="D87" s="31"/>
      <c r="E87" s="91"/>
      <c r="F87" s="91"/>
      <c r="G87" s="91"/>
      <c r="H87" s="75"/>
      <c r="I87" s="75"/>
      <c r="J87" s="75"/>
      <c r="K87" s="110"/>
    </row>
    <row r="88" spans="3:11" x14ac:dyDescent="0.25">
      <c r="C88" s="70"/>
      <c r="D88" s="31"/>
      <c r="E88" s="91"/>
      <c r="F88" s="91"/>
      <c r="G88" s="91"/>
      <c r="H88" s="75"/>
      <c r="I88" s="75"/>
      <c r="J88" s="75"/>
      <c r="K88" s="110"/>
    </row>
    <row r="89" spans="3:11" ht="15.75" x14ac:dyDescent="0.25">
      <c r="C89" s="200" t="s">
        <v>391</v>
      </c>
      <c r="D89" s="322"/>
      <c r="E89" s="91"/>
      <c r="F89" s="91"/>
      <c r="G89" s="91"/>
      <c r="H89" s="75"/>
      <c r="I89" s="75"/>
      <c r="J89" s="75"/>
      <c r="K89" s="110"/>
    </row>
    <row r="90" spans="3:11" ht="18.75" x14ac:dyDescent="0.25">
      <c r="C90" s="205"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TIC_vacía'!$F:$G,2,FALSE),IFERROR(VLOOKUP(D89,'16. Desa. del Sistema Educ.Sup.'!$F:$G,2,FALSE),IFERROR(VLOOKUP(D89,'8. Cultura de Inno. Insti...'!$F:$G,2,FALSE),VLOOKUP(D89,'7. Lo Esencial de la Reforma U.'!$F:$G,2,0)))))))))))))))))</f>
        <v>#N/A</v>
      </c>
      <c r="D90" s="31"/>
      <c r="E90" s="91"/>
      <c r="F90" s="91"/>
      <c r="G90" s="91"/>
      <c r="H90" s="75"/>
      <c r="I90" s="75"/>
      <c r="J90" s="75"/>
      <c r="K90" s="110"/>
    </row>
    <row r="91" spans="3:11" ht="15.75" thickBot="1" x14ac:dyDescent="0.3">
      <c r="C91" s="70"/>
      <c r="D91" s="31"/>
      <c r="E91" s="91"/>
      <c r="F91" s="91"/>
      <c r="G91" s="91"/>
      <c r="H91" s="75"/>
      <c r="I91" s="75"/>
      <c r="J91" s="75"/>
      <c r="K91" s="110"/>
    </row>
    <row r="92" spans="3:11" ht="30.75" thickBot="1" x14ac:dyDescent="0.3">
      <c r="C92" s="124" t="s">
        <v>44</v>
      </c>
      <c r="D92" s="126" t="s">
        <v>55</v>
      </c>
      <c r="E92" s="126" t="s">
        <v>57</v>
      </c>
      <c r="F92" s="125" t="s">
        <v>27</v>
      </c>
      <c r="G92" s="131" t="s">
        <v>130</v>
      </c>
      <c r="H92" s="126" t="s">
        <v>46</v>
      </c>
      <c r="I92" s="126" t="s">
        <v>131</v>
      </c>
      <c r="J92" s="126" t="s">
        <v>409</v>
      </c>
      <c r="K92" s="126" t="s">
        <v>410</v>
      </c>
    </row>
    <row r="93" spans="3:11" x14ac:dyDescent="0.25">
      <c r="C93" s="93" t="s">
        <v>63</v>
      </c>
      <c r="D93" s="156"/>
      <c r="E93" s="94">
        <v>2800</v>
      </c>
      <c r="F93" s="95">
        <f>D93*E93</f>
        <v>0</v>
      </c>
      <c r="G93" s="159"/>
      <c r="H93" s="96" t="s">
        <v>984</v>
      </c>
      <c r="I93" s="96" t="str">
        <f>VLOOKUP(H93,Presupuesto!$B$11:$C$565,2,0)</f>
        <v>MUEBLES VARIOS DE OFICINA</v>
      </c>
      <c r="J93" s="213" t="s">
        <v>1446</v>
      </c>
      <c r="K93" s="96" t="s">
        <v>403</v>
      </c>
    </row>
    <row r="94" spans="3:11" x14ac:dyDescent="0.25">
      <c r="C94" s="97" t="s">
        <v>64</v>
      </c>
      <c r="D94" s="149"/>
      <c r="E94" s="98">
        <v>2400</v>
      </c>
      <c r="F94" s="95">
        <f>D94*E94</f>
        <v>0</v>
      </c>
      <c r="G94" s="159"/>
      <c r="H94" s="99" t="s">
        <v>984</v>
      </c>
      <c r="I94" s="96" t="str">
        <f>VLOOKUP(H94,Presupuesto!$B$11:$C$565,2,0)</f>
        <v>MUEBLES VARIOS DE OFICINA</v>
      </c>
      <c r="J94" s="96" t="str">
        <f>$J$93</f>
        <v>Posgrado</v>
      </c>
      <c r="K94" s="96" t="s">
        <v>411</v>
      </c>
    </row>
    <row r="95" spans="3:11" x14ac:dyDescent="0.25">
      <c r="C95" s="97" t="s">
        <v>65</v>
      </c>
      <c r="D95" s="149"/>
      <c r="E95" s="98">
        <v>1000</v>
      </c>
      <c r="F95" s="95">
        <f t="shared" ref="F95:F102" si="8">D95*E95</f>
        <v>0</v>
      </c>
      <c r="G95" s="159"/>
      <c r="H95" s="99" t="s">
        <v>984</v>
      </c>
      <c r="I95" s="96" t="str">
        <f>VLOOKUP(H95,Presupuesto!$B$11:$C$565,2,0)</f>
        <v>MUEBLES VARIOS DE OFICINA</v>
      </c>
      <c r="J95" s="96" t="str">
        <f t="shared" ref="J95:J102" si="9">$J$93</f>
        <v>Posgrado</v>
      </c>
      <c r="K95" s="96" t="s">
        <v>394</v>
      </c>
    </row>
    <row r="96" spans="3:11" x14ac:dyDescent="0.25">
      <c r="C96" s="97" t="s">
        <v>66</v>
      </c>
      <c r="D96" s="149"/>
      <c r="E96" s="98">
        <v>6000</v>
      </c>
      <c r="F96" s="95">
        <f t="shared" si="8"/>
        <v>0</v>
      </c>
      <c r="G96" s="159"/>
      <c r="H96" s="99" t="s">
        <v>984</v>
      </c>
      <c r="I96" s="96" t="str">
        <f>VLOOKUP(H96,Presupuesto!$B$11:$C$565,2,0)</f>
        <v>MUEBLES VARIOS DE OFICINA</v>
      </c>
      <c r="J96" s="96" t="str">
        <f t="shared" si="9"/>
        <v>Posgrado</v>
      </c>
      <c r="K96" s="96" t="s">
        <v>394</v>
      </c>
    </row>
    <row r="97" spans="3:11" x14ac:dyDescent="0.25">
      <c r="C97" s="97" t="s">
        <v>67</v>
      </c>
      <c r="D97" s="149"/>
      <c r="E97" s="98">
        <v>3000</v>
      </c>
      <c r="F97" s="95">
        <f t="shared" si="8"/>
        <v>0</v>
      </c>
      <c r="G97" s="159"/>
      <c r="H97" s="99" t="s">
        <v>984</v>
      </c>
      <c r="I97" s="96" t="str">
        <f>VLOOKUP(H97,Presupuesto!$B$11:$C$565,2,0)</f>
        <v>MUEBLES VARIOS DE OFICINA</v>
      </c>
      <c r="J97" s="96" t="str">
        <f t="shared" si="9"/>
        <v>Posgrado</v>
      </c>
      <c r="K97" s="96" t="s">
        <v>394</v>
      </c>
    </row>
    <row r="98" spans="3:11" x14ac:dyDescent="0.25">
      <c r="C98" s="97" t="s">
        <v>68</v>
      </c>
      <c r="D98" s="149"/>
      <c r="E98" s="98">
        <v>10000</v>
      </c>
      <c r="F98" s="95">
        <f t="shared" si="8"/>
        <v>0</v>
      </c>
      <c r="G98" s="159"/>
      <c r="H98" s="99" t="s">
        <v>984</v>
      </c>
      <c r="I98" s="96" t="str">
        <f>VLOOKUP(H98,Presupuesto!$B$11:$C$565,2,0)</f>
        <v>MUEBLES VARIOS DE OFICINA</v>
      </c>
      <c r="J98" s="96" t="str">
        <f t="shared" si="9"/>
        <v>Posgrado</v>
      </c>
      <c r="K98" s="96" t="s">
        <v>394</v>
      </c>
    </row>
    <row r="99" spans="3:11" x14ac:dyDescent="0.25">
      <c r="C99" s="97" t="s">
        <v>69</v>
      </c>
      <c r="D99" s="149"/>
      <c r="E99" s="98">
        <v>8000</v>
      </c>
      <c r="F99" s="95">
        <f t="shared" si="8"/>
        <v>0</v>
      </c>
      <c r="G99" s="159"/>
      <c r="H99" s="99" t="s">
        <v>987</v>
      </c>
      <c r="I99" s="96" t="str">
        <f>VLOOKUP(H99,Presupuesto!$B$11:$C$565,2,0)</f>
        <v>EQUIPOS VARIOS DE OFICINA</v>
      </c>
      <c r="J99" s="96" t="str">
        <f t="shared" si="9"/>
        <v>Posgrado</v>
      </c>
      <c r="K99" s="96" t="s">
        <v>394</v>
      </c>
    </row>
    <row r="100" spans="3:11" x14ac:dyDescent="0.25">
      <c r="C100" s="97" t="s">
        <v>70</v>
      </c>
      <c r="D100" s="149"/>
      <c r="E100" s="98">
        <v>2000</v>
      </c>
      <c r="F100" s="95">
        <f t="shared" si="8"/>
        <v>0</v>
      </c>
      <c r="G100" s="159"/>
      <c r="H100" s="99" t="s">
        <v>987</v>
      </c>
      <c r="I100" s="96" t="str">
        <f>VLOOKUP(H100,Presupuesto!$B$11:$C$565,2,0)</f>
        <v>EQUIPOS VARIOS DE OFICINA</v>
      </c>
      <c r="J100" s="96" t="str">
        <f t="shared" si="9"/>
        <v>Posgrado</v>
      </c>
      <c r="K100" s="96" t="s">
        <v>402</v>
      </c>
    </row>
    <row r="101" spans="3:11" x14ac:dyDescent="0.25">
      <c r="C101" s="97" t="s">
        <v>71</v>
      </c>
      <c r="D101" s="149"/>
      <c r="E101" s="98">
        <v>5000</v>
      </c>
      <c r="F101" s="95">
        <f t="shared" si="8"/>
        <v>0</v>
      </c>
      <c r="G101" s="159"/>
      <c r="H101" s="99" t="s">
        <v>987</v>
      </c>
      <c r="I101" s="96" t="str">
        <f>VLOOKUP(H101,Presupuesto!$B$11:$C$565,2,0)</f>
        <v>EQUIPOS VARIOS DE OFICINA</v>
      </c>
      <c r="J101" s="96" t="str">
        <f t="shared" si="9"/>
        <v>Posgrado</v>
      </c>
      <c r="K101" s="96" t="s">
        <v>398</v>
      </c>
    </row>
    <row r="102" spans="3:11" ht="15.75" thickBot="1" x14ac:dyDescent="0.3">
      <c r="C102" s="100" t="s">
        <v>72</v>
      </c>
      <c r="D102" s="157"/>
      <c r="E102" s="102">
        <v>100000</v>
      </c>
      <c r="F102" s="103">
        <f t="shared" si="8"/>
        <v>0</v>
      </c>
      <c r="G102" s="160"/>
      <c r="H102" s="104" t="s">
        <v>987</v>
      </c>
      <c r="I102" s="104" t="str">
        <f>VLOOKUP(H102,Presupuesto!$B$11:$C$565,2,0)</f>
        <v>EQUIPOS VARIOS DE OFICINA</v>
      </c>
      <c r="J102" s="104" t="str">
        <f t="shared" si="9"/>
        <v>Posgrado</v>
      </c>
      <c r="K102" s="122" t="s">
        <v>393</v>
      </c>
    </row>
    <row r="104" spans="3:11" ht="15.75" thickBot="1" x14ac:dyDescent="0.3">
      <c r="C104" s="298"/>
      <c r="D104" s="299"/>
      <c r="E104" s="300"/>
      <c r="F104" s="300"/>
      <c r="G104" s="301"/>
      <c r="H104" s="300"/>
      <c r="I104" s="300"/>
      <c r="J104" s="153"/>
      <c r="K104" s="153"/>
    </row>
    <row r="105" spans="3:11" ht="15.75" thickBot="1" x14ac:dyDescent="0.3">
      <c r="C105" s="29" t="s">
        <v>43</v>
      </c>
      <c r="D105" s="30">
        <f>SUM(F112:F121)</f>
        <v>0</v>
      </c>
      <c r="E105" s="175"/>
      <c r="F105" s="175"/>
      <c r="G105" s="78"/>
      <c r="H105" s="175"/>
      <c r="I105" s="175"/>
    </row>
    <row r="106" spans="3:11" x14ac:dyDescent="0.25">
      <c r="C106" s="70"/>
      <c r="D106" s="31"/>
      <c r="E106" s="91"/>
      <c r="F106" s="91"/>
      <c r="G106" s="91"/>
      <c r="H106" s="75"/>
      <c r="I106" s="75"/>
      <c r="J106" s="75"/>
      <c r="K106" s="110"/>
    </row>
    <row r="107" spans="3:11" x14ac:dyDescent="0.25">
      <c r="C107" s="70"/>
      <c r="D107" s="31"/>
      <c r="E107" s="91"/>
      <c r="F107" s="91"/>
      <c r="G107" s="91"/>
      <c r="H107" s="75"/>
      <c r="I107" s="75"/>
      <c r="J107" s="75"/>
      <c r="K107" s="110"/>
    </row>
    <row r="108" spans="3:11" ht="15.75" x14ac:dyDescent="0.25">
      <c r="C108" s="200" t="s">
        <v>391</v>
      </c>
      <c r="D108" s="322"/>
      <c r="E108" s="91"/>
      <c r="F108" s="91"/>
      <c r="G108" s="91"/>
      <c r="H108" s="75"/>
      <c r="I108" s="75"/>
      <c r="J108" s="75"/>
      <c r="K108" s="110"/>
    </row>
    <row r="109" spans="3:11" ht="18.75" x14ac:dyDescent="0.25">
      <c r="C109" s="205"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TIC_vacía'!$F:$G,2,FALSE),IFERROR(VLOOKUP(D108,'16. Desa. del Sistema Educ.Sup.'!$F:$G,2,FALSE),IFERROR(VLOOKUP(D108,'8. Cultura de Inno. Insti...'!$F:$G,2,FALSE),VLOOKUP(D108,'7. Lo Esencial de la Reforma U.'!$F:$G,2,0)))))))))))))))))</f>
        <v>#N/A</v>
      </c>
      <c r="D109" s="31"/>
      <c r="E109" s="91"/>
      <c r="F109" s="91"/>
      <c r="G109" s="91"/>
      <c r="H109" s="75"/>
      <c r="I109" s="75"/>
      <c r="J109" s="75"/>
      <c r="K109" s="110"/>
    </row>
    <row r="110" spans="3:11" ht="15.75" thickBot="1" x14ac:dyDescent="0.3">
      <c r="C110" s="70"/>
      <c r="D110" s="31"/>
      <c r="E110" s="91"/>
      <c r="F110" s="91"/>
      <c r="G110" s="91"/>
      <c r="H110" s="75"/>
      <c r="I110" s="75"/>
      <c r="J110" s="75"/>
      <c r="K110" s="110"/>
    </row>
    <row r="111" spans="3:11" ht="30.75" thickBot="1" x14ac:dyDescent="0.3">
      <c r="C111" s="124" t="s">
        <v>44</v>
      </c>
      <c r="D111" s="126" t="s">
        <v>55</v>
      </c>
      <c r="E111" s="126" t="s">
        <v>57</v>
      </c>
      <c r="F111" s="125" t="s">
        <v>27</v>
      </c>
      <c r="G111" s="131" t="s">
        <v>130</v>
      </c>
      <c r="H111" s="126" t="s">
        <v>46</v>
      </c>
      <c r="I111" s="126" t="s">
        <v>131</v>
      </c>
      <c r="J111" s="126" t="s">
        <v>409</v>
      </c>
      <c r="K111" s="126" t="s">
        <v>410</v>
      </c>
    </row>
    <row r="112" spans="3:11" x14ac:dyDescent="0.25">
      <c r="C112" s="93" t="s">
        <v>63</v>
      </c>
      <c r="D112" s="156"/>
      <c r="E112" s="94">
        <v>2800</v>
      </c>
      <c r="F112" s="95">
        <f>D112*E112</f>
        <v>0</v>
      </c>
      <c r="G112" s="159"/>
      <c r="H112" s="96" t="s">
        <v>984</v>
      </c>
      <c r="I112" s="96" t="str">
        <f>VLOOKUP(H112,Presupuesto!$B$11:$C$565,2,0)</f>
        <v>MUEBLES VARIOS DE OFICINA</v>
      </c>
      <c r="J112" s="213" t="s">
        <v>1446</v>
      </c>
      <c r="K112" s="96" t="s">
        <v>403</v>
      </c>
    </row>
    <row r="113" spans="3:11" x14ac:dyDescent="0.25">
      <c r="C113" s="97" t="s">
        <v>64</v>
      </c>
      <c r="D113" s="149"/>
      <c r="E113" s="98">
        <v>2400</v>
      </c>
      <c r="F113" s="95">
        <f>D113*E113</f>
        <v>0</v>
      </c>
      <c r="G113" s="159"/>
      <c r="H113" s="99" t="s">
        <v>984</v>
      </c>
      <c r="I113" s="96" t="str">
        <f>VLOOKUP(H113,Presupuesto!$B$11:$C$565,2,0)</f>
        <v>MUEBLES VARIOS DE OFICINA</v>
      </c>
      <c r="J113" s="96" t="str">
        <f>$J$112</f>
        <v>Posgrado</v>
      </c>
      <c r="K113" s="96" t="s">
        <v>411</v>
      </c>
    </row>
    <row r="114" spans="3:11" x14ac:dyDescent="0.25">
      <c r="C114" s="97" t="s">
        <v>65</v>
      </c>
      <c r="D114" s="149"/>
      <c r="E114" s="98">
        <v>1000</v>
      </c>
      <c r="F114" s="95">
        <f t="shared" ref="F114:F121" si="10">D114*E114</f>
        <v>0</v>
      </c>
      <c r="G114" s="159"/>
      <c r="H114" s="99" t="s">
        <v>984</v>
      </c>
      <c r="I114" s="96" t="str">
        <f>VLOOKUP(H114,Presupuesto!$B$11:$C$565,2,0)</f>
        <v>MUEBLES VARIOS DE OFICINA</v>
      </c>
      <c r="J114" s="96" t="str">
        <f t="shared" ref="J114:J121" si="11">$J$112</f>
        <v>Posgrado</v>
      </c>
      <c r="K114" s="96" t="s">
        <v>394</v>
      </c>
    </row>
    <row r="115" spans="3:11" x14ac:dyDescent="0.25">
      <c r="C115" s="97" t="s">
        <v>66</v>
      </c>
      <c r="D115" s="149"/>
      <c r="E115" s="98">
        <v>6000</v>
      </c>
      <c r="F115" s="95">
        <f t="shared" si="10"/>
        <v>0</v>
      </c>
      <c r="G115" s="159"/>
      <c r="H115" s="99" t="s">
        <v>984</v>
      </c>
      <c r="I115" s="96" t="str">
        <f>VLOOKUP(H115,Presupuesto!$B$11:$C$565,2,0)</f>
        <v>MUEBLES VARIOS DE OFICINA</v>
      </c>
      <c r="J115" s="96" t="str">
        <f t="shared" si="11"/>
        <v>Posgrado</v>
      </c>
      <c r="K115" s="96" t="s">
        <v>394</v>
      </c>
    </row>
    <row r="116" spans="3:11" x14ac:dyDescent="0.25">
      <c r="C116" s="97" t="s">
        <v>67</v>
      </c>
      <c r="D116" s="149"/>
      <c r="E116" s="98">
        <v>3000</v>
      </c>
      <c r="F116" s="95">
        <f t="shared" si="10"/>
        <v>0</v>
      </c>
      <c r="G116" s="159"/>
      <c r="H116" s="99" t="s">
        <v>984</v>
      </c>
      <c r="I116" s="96" t="str">
        <f>VLOOKUP(H116,Presupuesto!$B$11:$C$565,2,0)</f>
        <v>MUEBLES VARIOS DE OFICINA</v>
      </c>
      <c r="J116" s="96" t="str">
        <f t="shared" si="11"/>
        <v>Posgrado</v>
      </c>
      <c r="K116" s="96" t="s">
        <v>394</v>
      </c>
    </row>
    <row r="117" spans="3:11" x14ac:dyDescent="0.25">
      <c r="C117" s="97" t="s">
        <v>68</v>
      </c>
      <c r="D117" s="149"/>
      <c r="E117" s="98">
        <v>10000</v>
      </c>
      <c r="F117" s="95">
        <f t="shared" si="10"/>
        <v>0</v>
      </c>
      <c r="G117" s="159"/>
      <c r="H117" s="99" t="s">
        <v>984</v>
      </c>
      <c r="I117" s="96" t="str">
        <f>VLOOKUP(H117,Presupuesto!$B$11:$C$565,2,0)</f>
        <v>MUEBLES VARIOS DE OFICINA</v>
      </c>
      <c r="J117" s="96" t="str">
        <f t="shared" si="11"/>
        <v>Posgrado</v>
      </c>
      <c r="K117" s="96" t="s">
        <v>394</v>
      </c>
    </row>
    <row r="118" spans="3:11" x14ac:dyDescent="0.25">
      <c r="C118" s="97" t="s">
        <v>69</v>
      </c>
      <c r="D118" s="149"/>
      <c r="E118" s="98">
        <v>8000</v>
      </c>
      <c r="F118" s="95">
        <f t="shared" si="10"/>
        <v>0</v>
      </c>
      <c r="G118" s="159"/>
      <c r="H118" s="99" t="s">
        <v>987</v>
      </c>
      <c r="I118" s="96" t="str">
        <f>VLOOKUP(H118,Presupuesto!$B$11:$C$565,2,0)</f>
        <v>EQUIPOS VARIOS DE OFICINA</v>
      </c>
      <c r="J118" s="96" t="str">
        <f t="shared" si="11"/>
        <v>Posgrado</v>
      </c>
      <c r="K118" s="96" t="s">
        <v>394</v>
      </c>
    </row>
    <row r="119" spans="3:11" x14ac:dyDescent="0.25">
      <c r="C119" s="97" t="s">
        <v>70</v>
      </c>
      <c r="D119" s="149"/>
      <c r="E119" s="98">
        <v>2000</v>
      </c>
      <c r="F119" s="95">
        <f t="shared" si="10"/>
        <v>0</v>
      </c>
      <c r="G119" s="159"/>
      <c r="H119" s="99" t="s">
        <v>987</v>
      </c>
      <c r="I119" s="96" t="str">
        <f>VLOOKUP(H119,Presupuesto!$B$11:$C$565,2,0)</f>
        <v>EQUIPOS VARIOS DE OFICINA</v>
      </c>
      <c r="J119" s="96" t="str">
        <f t="shared" si="11"/>
        <v>Posgrado</v>
      </c>
      <c r="K119" s="96" t="s">
        <v>402</v>
      </c>
    </row>
    <row r="120" spans="3:11" x14ac:dyDescent="0.25">
      <c r="C120" s="97" t="s">
        <v>71</v>
      </c>
      <c r="D120" s="149"/>
      <c r="E120" s="98">
        <v>5000</v>
      </c>
      <c r="F120" s="95">
        <f t="shared" si="10"/>
        <v>0</v>
      </c>
      <c r="G120" s="159"/>
      <c r="H120" s="99" t="s">
        <v>987</v>
      </c>
      <c r="I120" s="96" t="str">
        <f>VLOOKUP(H120,Presupuesto!$B$11:$C$565,2,0)</f>
        <v>EQUIPOS VARIOS DE OFICINA</v>
      </c>
      <c r="J120" s="96" t="str">
        <f t="shared" si="11"/>
        <v>Posgrado</v>
      </c>
      <c r="K120" s="96" t="s">
        <v>398</v>
      </c>
    </row>
    <row r="121" spans="3:11" ht="15.75" thickBot="1" x14ac:dyDescent="0.3">
      <c r="C121" s="100" t="s">
        <v>72</v>
      </c>
      <c r="D121" s="157"/>
      <c r="E121" s="102">
        <v>100000</v>
      </c>
      <c r="F121" s="103">
        <f t="shared" si="10"/>
        <v>0</v>
      </c>
      <c r="G121" s="160"/>
      <c r="H121" s="104" t="s">
        <v>987</v>
      </c>
      <c r="I121" s="104" t="str">
        <f>VLOOKUP(H121,Presupuesto!$B$11:$C$565,2,0)</f>
        <v>EQUIPOS VARIOS DE OFICINA</v>
      </c>
      <c r="J121" s="104" t="str">
        <f t="shared" si="11"/>
        <v>Posgrado</v>
      </c>
      <c r="K121" s="122" t="s">
        <v>393</v>
      </c>
    </row>
    <row r="123" spans="3:11" ht="15.75" thickBot="1" x14ac:dyDescent="0.3"/>
    <row r="124" spans="3:11" ht="15.75" thickBot="1" x14ac:dyDescent="0.3">
      <c r="C124" s="29" t="s">
        <v>43</v>
      </c>
      <c r="D124" s="30">
        <f>SUM(F131:F140)</f>
        <v>0</v>
      </c>
      <c r="E124" s="175"/>
      <c r="F124" s="175"/>
      <c r="G124" s="78"/>
      <c r="H124" s="175"/>
      <c r="I124" s="175"/>
    </row>
    <row r="125" spans="3:11" x14ac:dyDescent="0.25">
      <c r="C125" s="70"/>
      <c r="D125" s="31"/>
      <c r="E125" s="91"/>
      <c r="F125" s="91"/>
      <c r="G125" s="91"/>
      <c r="H125" s="75"/>
      <c r="I125" s="75"/>
      <c r="J125" s="75"/>
      <c r="K125" s="110"/>
    </row>
    <row r="126" spans="3:11" x14ac:dyDescent="0.25">
      <c r="C126" s="70"/>
      <c r="D126" s="31"/>
      <c r="E126" s="91"/>
      <c r="F126" s="91"/>
      <c r="G126" s="91"/>
      <c r="H126" s="75"/>
      <c r="I126" s="75"/>
      <c r="J126" s="75"/>
      <c r="K126" s="110"/>
    </row>
    <row r="127" spans="3:11" ht="15.75" x14ac:dyDescent="0.25">
      <c r="C127" s="200" t="s">
        <v>391</v>
      </c>
      <c r="D127" s="322"/>
      <c r="E127" s="91"/>
      <c r="F127" s="91"/>
      <c r="G127" s="91"/>
      <c r="H127" s="75"/>
      <c r="I127" s="75"/>
      <c r="J127" s="75"/>
      <c r="K127" s="110"/>
    </row>
    <row r="128" spans="3:11" ht="18.75" x14ac:dyDescent="0.25">
      <c r="C128" s="205"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TIC_vacía'!$F:$G,2,FALSE),IFERROR(VLOOKUP(D127,'16. Desa. del Sistema Educ.Sup.'!$F:$G,2,FALSE),IFERROR(VLOOKUP(D127,'8. Cultura de Inno. Insti...'!$F:$G,2,FALSE),VLOOKUP(D127,'7. Lo Esencial de la Reforma U.'!$F:$G,2,0)))))))))))))))))</f>
        <v>#N/A</v>
      </c>
      <c r="D128" s="31"/>
      <c r="E128" s="91"/>
      <c r="F128" s="91"/>
      <c r="G128" s="91"/>
      <c r="H128" s="75"/>
      <c r="I128" s="75"/>
      <c r="J128" s="75"/>
      <c r="K128" s="110"/>
    </row>
    <row r="129" spans="3:11" ht="15.75" thickBot="1" x14ac:dyDescent="0.3">
      <c r="C129" s="70"/>
      <c r="D129" s="31"/>
      <c r="E129" s="91"/>
      <c r="F129" s="91"/>
      <c r="G129" s="91"/>
      <c r="H129" s="75"/>
      <c r="I129" s="75"/>
      <c r="J129" s="75"/>
      <c r="K129" s="110"/>
    </row>
    <row r="130" spans="3:11" ht="30.75" thickBot="1" x14ac:dyDescent="0.3">
      <c r="C130" s="124" t="s">
        <v>44</v>
      </c>
      <c r="D130" s="126" t="s">
        <v>55</v>
      </c>
      <c r="E130" s="126" t="s">
        <v>57</v>
      </c>
      <c r="F130" s="125" t="s">
        <v>27</v>
      </c>
      <c r="G130" s="131" t="s">
        <v>130</v>
      </c>
      <c r="H130" s="126" t="s">
        <v>46</v>
      </c>
      <c r="I130" s="126" t="s">
        <v>131</v>
      </c>
      <c r="J130" s="126" t="s">
        <v>409</v>
      </c>
      <c r="K130" s="126" t="s">
        <v>410</v>
      </c>
    </row>
    <row r="131" spans="3:11" x14ac:dyDescent="0.25">
      <c r="C131" s="93" t="s">
        <v>63</v>
      </c>
      <c r="D131" s="156"/>
      <c r="E131" s="94">
        <v>2800</v>
      </c>
      <c r="F131" s="95">
        <f>D131*E131</f>
        <v>0</v>
      </c>
      <c r="G131" s="159"/>
      <c r="H131" s="96" t="s">
        <v>984</v>
      </c>
      <c r="I131" s="96" t="str">
        <f>VLOOKUP(H131,Presupuesto!$B$11:$C$565,2,0)</f>
        <v>MUEBLES VARIOS DE OFICINA</v>
      </c>
      <c r="J131" s="213" t="s">
        <v>1446</v>
      </c>
      <c r="K131" s="96" t="s">
        <v>403</v>
      </c>
    </row>
    <row r="132" spans="3:11" x14ac:dyDescent="0.25">
      <c r="C132" s="97" t="s">
        <v>64</v>
      </c>
      <c r="D132" s="149"/>
      <c r="E132" s="98">
        <v>2400</v>
      </c>
      <c r="F132" s="95">
        <f>D132*E132</f>
        <v>0</v>
      </c>
      <c r="G132" s="159"/>
      <c r="H132" s="99" t="s">
        <v>984</v>
      </c>
      <c r="I132" s="96" t="str">
        <f>VLOOKUP(H132,Presupuesto!$B$11:$C$565,2,0)</f>
        <v>MUEBLES VARIOS DE OFICINA</v>
      </c>
      <c r="J132" s="96" t="str">
        <f>$J$131</f>
        <v>Posgrado</v>
      </c>
      <c r="K132" s="96" t="s">
        <v>411</v>
      </c>
    </row>
    <row r="133" spans="3:11" x14ac:dyDescent="0.25">
      <c r="C133" s="97" t="s">
        <v>65</v>
      </c>
      <c r="D133" s="149"/>
      <c r="E133" s="98">
        <v>1000</v>
      </c>
      <c r="F133" s="95">
        <f t="shared" ref="F133:F140" si="12">D133*E133</f>
        <v>0</v>
      </c>
      <c r="G133" s="159"/>
      <c r="H133" s="99" t="s">
        <v>984</v>
      </c>
      <c r="I133" s="96" t="str">
        <f>VLOOKUP(H133,Presupuesto!$B$11:$C$565,2,0)</f>
        <v>MUEBLES VARIOS DE OFICINA</v>
      </c>
      <c r="J133" s="96" t="str">
        <f t="shared" ref="J133:J140" si="13">$J$131</f>
        <v>Posgrado</v>
      </c>
      <c r="K133" s="96" t="s">
        <v>394</v>
      </c>
    </row>
    <row r="134" spans="3:11" x14ac:dyDescent="0.25">
      <c r="C134" s="97" t="s">
        <v>66</v>
      </c>
      <c r="D134" s="149"/>
      <c r="E134" s="98">
        <v>6000</v>
      </c>
      <c r="F134" s="95">
        <f t="shared" si="12"/>
        <v>0</v>
      </c>
      <c r="G134" s="159"/>
      <c r="H134" s="99" t="s">
        <v>984</v>
      </c>
      <c r="I134" s="96" t="str">
        <f>VLOOKUP(H134,Presupuesto!$B$11:$C$565,2,0)</f>
        <v>MUEBLES VARIOS DE OFICINA</v>
      </c>
      <c r="J134" s="96" t="str">
        <f t="shared" si="13"/>
        <v>Posgrado</v>
      </c>
      <c r="K134" s="96" t="s">
        <v>394</v>
      </c>
    </row>
    <row r="135" spans="3:11" x14ac:dyDescent="0.25">
      <c r="C135" s="97" t="s">
        <v>67</v>
      </c>
      <c r="D135" s="149"/>
      <c r="E135" s="98">
        <v>3000</v>
      </c>
      <c r="F135" s="95">
        <f t="shared" si="12"/>
        <v>0</v>
      </c>
      <c r="G135" s="159"/>
      <c r="H135" s="99" t="s">
        <v>984</v>
      </c>
      <c r="I135" s="96" t="str">
        <f>VLOOKUP(H135,Presupuesto!$B$11:$C$565,2,0)</f>
        <v>MUEBLES VARIOS DE OFICINA</v>
      </c>
      <c r="J135" s="96" t="str">
        <f t="shared" si="13"/>
        <v>Posgrado</v>
      </c>
      <c r="K135" s="96" t="s">
        <v>394</v>
      </c>
    </row>
    <row r="136" spans="3:11" x14ac:dyDescent="0.25">
      <c r="C136" s="97" t="s">
        <v>68</v>
      </c>
      <c r="D136" s="149"/>
      <c r="E136" s="98">
        <v>10000</v>
      </c>
      <c r="F136" s="95">
        <f t="shared" si="12"/>
        <v>0</v>
      </c>
      <c r="G136" s="159"/>
      <c r="H136" s="99" t="s">
        <v>984</v>
      </c>
      <c r="I136" s="96" t="str">
        <f>VLOOKUP(H136,Presupuesto!$B$11:$C$565,2,0)</f>
        <v>MUEBLES VARIOS DE OFICINA</v>
      </c>
      <c r="J136" s="96" t="str">
        <f t="shared" si="13"/>
        <v>Posgrado</v>
      </c>
      <c r="K136" s="96" t="s">
        <v>394</v>
      </c>
    </row>
    <row r="137" spans="3:11" x14ac:dyDescent="0.25">
      <c r="C137" s="97" t="s">
        <v>69</v>
      </c>
      <c r="D137" s="149"/>
      <c r="E137" s="98">
        <v>8000</v>
      </c>
      <c r="F137" s="95">
        <f t="shared" si="12"/>
        <v>0</v>
      </c>
      <c r="G137" s="159"/>
      <c r="H137" s="99" t="s">
        <v>987</v>
      </c>
      <c r="I137" s="96" t="str">
        <f>VLOOKUP(H137,Presupuesto!$B$11:$C$565,2,0)</f>
        <v>EQUIPOS VARIOS DE OFICINA</v>
      </c>
      <c r="J137" s="96" t="str">
        <f t="shared" si="13"/>
        <v>Posgrado</v>
      </c>
      <c r="K137" s="96" t="s">
        <v>394</v>
      </c>
    </row>
    <row r="138" spans="3:11" x14ac:dyDescent="0.25">
      <c r="C138" s="97" t="s">
        <v>70</v>
      </c>
      <c r="D138" s="149"/>
      <c r="E138" s="98">
        <v>2000</v>
      </c>
      <c r="F138" s="95">
        <f t="shared" si="12"/>
        <v>0</v>
      </c>
      <c r="G138" s="159"/>
      <c r="H138" s="99" t="s">
        <v>987</v>
      </c>
      <c r="I138" s="96" t="str">
        <f>VLOOKUP(H138,Presupuesto!$B$11:$C$565,2,0)</f>
        <v>EQUIPOS VARIOS DE OFICINA</v>
      </c>
      <c r="J138" s="96" t="str">
        <f t="shared" si="13"/>
        <v>Posgrado</v>
      </c>
      <c r="K138" s="96" t="s">
        <v>402</v>
      </c>
    </row>
    <row r="139" spans="3:11" x14ac:dyDescent="0.25">
      <c r="C139" s="97" t="s">
        <v>71</v>
      </c>
      <c r="D139" s="149"/>
      <c r="E139" s="98">
        <v>5000</v>
      </c>
      <c r="F139" s="95">
        <f t="shared" si="12"/>
        <v>0</v>
      </c>
      <c r="G139" s="159"/>
      <c r="H139" s="99" t="s">
        <v>987</v>
      </c>
      <c r="I139" s="96" t="str">
        <f>VLOOKUP(H139,Presupuesto!$B$11:$C$565,2,0)</f>
        <v>EQUIPOS VARIOS DE OFICINA</v>
      </c>
      <c r="J139" s="96" t="str">
        <f t="shared" si="13"/>
        <v>Posgrado</v>
      </c>
      <c r="K139" s="96" t="s">
        <v>398</v>
      </c>
    </row>
    <row r="140" spans="3:11" ht="15.75" thickBot="1" x14ac:dyDescent="0.3">
      <c r="C140" s="100" t="s">
        <v>72</v>
      </c>
      <c r="D140" s="157"/>
      <c r="E140" s="102">
        <v>100000</v>
      </c>
      <c r="F140" s="103">
        <f t="shared" si="12"/>
        <v>0</v>
      </c>
      <c r="G140" s="160"/>
      <c r="H140" s="104" t="s">
        <v>987</v>
      </c>
      <c r="I140" s="104" t="str">
        <f>VLOOKUP(H140,Presupuesto!$B$11:$C$565,2,0)</f>
        <v>EQUIPOS VARIOS DE OFICINA</v>
      </c>
      <c r="J140" s="104" t="str">
        <f t="shared" si="13"/>
        <v>Posgrado</v>
      </c>
      <c r="K140" s="122" t="s">
        <v>393</v>
      </c>
    </row>
    <row r="142" spans="3:11" ht="15.75" thickBot="1" x14ac:dyDescent="0.3">
      <c r="C142" s="298"/>
      <c r="D142" s="299"/>
      <c r="E142" s="300"/>
      <c r="F142" s="300"/>
      <c r="G142" s="301"/>
      <c r="H142" s="300"/>
      <c r="I142" s="300"/>
      <c r="J142" s="153"/>
      <c r="K142" s="153"/>
    </row>
    <row r="143" spans="3:11" ht="15.75" thickBot="1" x14ac:dyDescent="0.3">
      <c r="C143" s="29" t="s">
        <v>43</v>
      </c>
      <c r="D143" s="30">
        <f>SUM(F150:F159)</f>
        <v>0</v>
      </c>
      <c r="E143" s="175"/>
      <c r="F143" s="175"/>
      <c r="G143" s="78"/>
      <c r="H143" s="175"/>
      <c r="I143" s="175"/>
    </row>
    <row r="144" spans="3:11" x14ac:dyDescent="0.25">
      <c r="C144" s="70"/>
      <c r="D144" s="31"/>
      <c r="E144" s="91"/>
      <c r="F144" s="91"/>
      <c r="G144" s="91"/>
      <c r="H144" s="75"/>
      <c r="I144" s="75"/>
      <c r="J144" s="75"/>
      <c r="K144" s="110"/>
    </row>
    <row r="145" spans="3:11" x14ac:dyDescent="0.25">
      <c r="C145" s="70"/>
      <c r="D145" s="31"/>
      <c r="E145" s="91"/>
      <c r="F145" s="91"/>
      <c r="G145" s="91"/>
      <c r="H145" s="75"/>
      <c r="I145" s="75"/>
      <c r="J145" s="75"/>
      <c r="K145" s="110"/>
    </row>
    <row r="146" spans="3:11" ht="15.75" x14ac:dyDescent="0.25">
      <c r="C146" s="200" t="s">
        <v>391</v>
      </c>
      <c r="D146" s="322"/>
      <c r="E146" s="91"/>
      <c r="F146" s="91"/>
      <c r="G146" s="91"/>
      <c r="H146" s="75"/>
      <c r="I146" s="75"/>
      <c r="J146" s="75"/>
      <c r="K146" s="110"/>
    </row>
    <row r="147" spans="3:11" ht="18.75" x14ac:dyDescent="0.25">
      <c r="C147" s="205"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TIC_vacía'!$F:$G,2,FALSE),IFERROR(VLOOKUP(D146,'16. Desa. del Sistema Educ.Sup.'!$F:$G,2,FALSE),IFERROR(VLOOKUP(D146,'8. Cultura de Inno. Insti...'!$F:$G,2,FALSE),VLOOKUP(D146,'7. Lo Esencial de la Reforma U.'!$F:$G,2,0)))))))))))))))))</f>
        <v>#N/A</v>
      </c>
      <c r="D147" s="31"/>
      <c r="E147" s="91"/>
      <c r="F147" s="91"/>
      <c r="G147" s="91"/>
      <c r="H147" s="75"/>
      <c r="I147" s="75"/>
      <c r="J147" s="75"/>
      <c r="K147" s="110"/>
    </row>
    <row r="148" spans="3:11" ht="15.75" thickBot="1" x14ac:dyDescent="0.3">
      <c r="C148" s="70"/>
      <c r="D148" s="31"/>
      <c r="E148" s="91"/>
      <c r="F148" s="91"/>
      <c r="G148" s="91"/>
      <c r="H148" s="75"/>
      <c r="I148" s="75"/>
      <c r="J148" s="75"/>
      <c r="K148" s="110"/>
    </row>
    <row r="149" spans="3:11" ht="30.75" thickBot="1" x14ac:dyDescent="0.3">
      <c r="C149" s="124" t="s">
        <v>44</v>
      </c>
      <c r="D149" s="126" t="s">
        <v>55</v>
      </c>
      <c r="E149" s="126" t="s">
        <v>57</v>
      </c>
      <c r="F149" s="125" t="s">
        <v>27</v>
      </c>
      <c r="G149" s="131" t="s">
        <v>130</v>
      </c>
      <c r="H149" s="126" t="s">
        <v>46</v>
      </c>
      <c r="I149" s="126" t="s">
        <v>131</v>
      </c>
      <c r="J149" s="126" t="s">
        <v>409</v>
      </c>
      <c r="K149" s="126" t="s">
        <v>410</v>
      </c>
    </row>
    <row r="150" spans="3:11" x14ac:dyDescent="0.25">
      <c r="C150" s="93" t="s">
        <v>63</v>
      </c>
      <c r="D150" s="156"/>
      <c r="E150" s="94">
        <v>2800</v>
      </c>
      <c r="F150" s="95">
        <f>D150*E150</f>
        <v>0</v>
      </c>
      <c r="G150" s="159"/>
      <c r="H150" s="96" t="s">
        <v>984</v>
      </c>
      <c r="I150" s="96" t="str">
        <f>VLOOKUP(H150,Presupuesto!$B$11:$C$565,2,0)</f>
        <v>MUEBLES VARIOS DE OFICINA</v>
      </c>
      <c r="J150" s="213" t="s">
        <v>1446</v>
      </c>
      <c r="K150" s="96" t="s">
        <v>403</v>
      </c>
    </row>
    <row r="151" spans="3:11" x14ac:dyDescent="0.25">
      <c r="C151" s="97" t="s">
        <v>64</v>
      </c>
      <c r="D151" s="149"/>
      <c r="E151" s="98">
        <v>2400</v>
      </c>
      <c r="F151" s="95">
        <f>D151*E151</f>
        <v>0</v>
      </c>
      <c r="G151" s="159"/>
      <c r="H151" s="99" t="s">
        <v>984</v>
      </c>
      <c r="I151" s="96" t="str">
        <f>VLOOKUP(H151,Presupuesto!$B$11:$C$565,2,0)</f>
        <v>MUEBLES VARIOS DE OFICINA</v>
      </c>
      <c r="J151" s="96" t="str">
        <f>$J$150</f>
        <v>Posgrado</v>
      </c>
      <c r="K151" s="96" t="s">
        <v>411</v>
      </c>
    </row>
    <row r="152" spans="3:11" x14ac:dyDescent="0.25">
      <c r="C152" s="97" t="s">
        <v>65</v>
      </c>
      <c r="D152" s="149"/>
      <c r="E152" s="98">
        <v>1000</v>
      </c>
      <c r="F152" s="95">
        <f t="shared" ref="F152:F159" si="14">D152*E152</f>
        <v>0</v>
      </c>
      <c r="G152" s="159"/>
      <c r="H152" s="99" t="s">
        <v>984</v>
      </c>
      <c r="I152" s="96" t="str">
        <f>VLOOKUP(H152,Presupuesto!$B$11:$C$565,2,0)</f>
        <v>MUEBLES VARIOS DE OFICINA</v>
      </c>
      <c r="J152" s="96" t="str">
        <f t="shared" ref="J152:J159" si="15">$J$150</f>
        <v>Posgrado</v>
      </c>
      <c r="K152" s="96" t="s">
        <v>394</v>
      </c>
    </row>
    <row r="153" spans="3:11" x14ac:dyDescent="0.25">
      <c r="C153" s="97" t="s">
        <v>66</v>
      </c>
      <c r="D153" s="149"/>
      <c r="E153" s="98">
        <v>6000</v>
      </c>
      <c r="F153" s="95">
        <f t="shared" si="14"/>
        <v>0</v>
      </c>
      <c r="G153" s="159"/>
      <c r="H153" s="99" t="s">
        <v>984</v>
      </c>
      <c r="I153" s="96" t="str">
        <f>VLOOKUP(H153,Presupuesto!$B$11:$C$565,2,0)</f>
        <v>MUEBLES VARIOS DE OFICINA</v>
      </c>
      <c r="J153" s="96" t="str">
        <f t="shared" si="15"/>
        <v>Posgrado</v>
      </c>
      <c r="K153" s="96" t="s">
        <v>394</v>
      </c>
    </row>
    <row r="154" spans="3:11" x14ac:dyDescent="0.25">
      <c r="C154" s="97" t="s">
        <v>67</v>
      </c>
      <c r="D154" s="149"/>
      <c r="E154" s="98">
        <v>3000</v>
      </c>
      <c r="F154" s="95">
        <f t="shared" si="14"/>
        <v>0</v>
      </c>
      <c r="G154" s="159"/>
      <c r="H154" s="99" t="s">
        <v>984</v>
      </c>
      <c r="I154" s="96" t="str">
        <f>VLOOKUP(H154,Presupuesto!$B$11:$C$565,2,0)</f>
        <v>MUEBLES VARIOS DE OFICINA</v>
      </c>
      <c r="J154" s="96" t="str">
        <f t="shared" si="15"/>
        <v>Posgrado</v>
      </c>
      <c r="K154" s="96" t="s">
        <v>394</v>
      </c>
    </row>
    <row r="155" spans="3:11" x14ac:dyDescent="0.25">
      <c r="C155" s="97" t="s">
        <v>68</v>
      </c>
      <c r="D155" s="149"/>
      <c r="E155" s="98">
        <v>10000</v>
      </c>
      <c r="F155" s="95">
        <f t="shared" si="14"/>
        <v>0</v>
      </c>
      <c r="G155" s="159"/>
      <c r="H155" s="99" t="s">
        <v>984</v>
      </c>
      <c r="I155" s="96" t="str">
        <f>VLOOKUP(H155,Presupuesto!$B$11:$C$565,2,0)</f>
        <v>MUEBLES VARIOS DE OFICINA</v>
      </c>
      <c r="J155" s="96" t="str">
        <f t="shared" si="15"/>
        <v>Posgrado</v>
      </c>
      <c r="K155" s="96" t="s">
        <v>394</v>
      </c>
    </row>
    <row r="156" spans="3:11" x14ac:dyDescent="0.25">
      <c r="C156" s="97" t="s">
        <v>69</v>
      </c>
      <c r="D156" s="149"/>
      <c r="E156" s="98">
        <v>8000</v>
      </c>
      <c r="F156" s="95">
        <f t="shared" si="14"/>
        <v>0</v>
      </c>
      <c r="G156" s="159"/>
      <c r="H156" s="99" t="s">
        <v>987</v>
      </c>
      <c r="I156" s="96" t="str">
        <f>VLOOKUP(H156,Presupuesto!$B$11:$C$565,2,0)</f>
        <v>EQUIPOS VARIOS DE OFICINA</v>
      </c>
      <c r="J156" s="96" t="str">
        <f t="shared" si="15"/>
        <v>Posgrado</v>
      </c>
      <c r="K156" s="96" t="s">
        <v>394</v>
      </c>
    </row>
    <row r="157" spans="3:11" x14ac:dyDescent="0.25">
      <c r="C157" s="97" t="s">
        <v>70</v>
      </c>
      <c r="D157" s="149"/>
      <c r="E157" s="98">
        <v>2000</v>
      </c>
      <c r="F157" s="95">
        <f t="shared" si="14"/>
        <v>0</v>
      </c>
      <c r="G157" s="159"/>
      <c r="H157" s="99" t="s">
        <v>987</v>
      </c>
      <c r="I157" s="96" t="str">
        <f>VLOOKUP(H157,Presupuesto!$B$11:$C$565,2,0)</f>
        <v>EQUIPOS VARIOS DE OFICINA</v>
      </c>
      <c r="J157" s="96" t="str">
        <f t="shared" si="15"/>
        <v>Posgrado</v>
      </c>
      <c r="K157" s="96" t="s">
        <v>402</v>
      </c>
    </row>
    <row r="158" spans="3:11" x14ac:dyDescent="0.25">
      <c r="C158" s="97" t="s">
        <v>71</v>
      </c>
      <c r="D158" s="149"/>
      <c r="E158" s="98">
        <v>5000</v>
      </c>
      <c r="F158" s="95">
        <f t="shared" si="14"/>
        <v>0</v>
      </c>
      <c r="G158" s="159"/>
      <c r="H158" s="99" t="s">
        <v>987</v>
      </c>
      <c r="I158" s="96" t="str">
        <f>VLOOKUP(H158,Presupuesto!$B$11:$C$565,2,0)</f>
        <v>EQUIPOS VARIOS DE OFICINA</v>
      </c>
      <c r="J158" s="96" t="str">
        <f t="shared" si="15"/>
        <v>Posgrado</v>
      </c>
      <c r="K158" s="96" t="s">
        <v>398</v>
      </c>
    </row>
    <row r="159" spans="3:11" ht="15.75" thickBot="1" x14ac:dyDescent="0.3">
      <c r="C159" s="100" t="s">
        <v>72</v>
      </c>
      <c r="D159" s="157"/>
      <c r="E159" s="102">
        <v>100000</v>
      </c>
      <c r="F159" s="103">
        <f t="shared" si="14"/>
        <v>0</v>
      </c>
      <c r="G159" s="160"/>
      <c r="H159" s="104" t="s">
        <v>987</v>
      </c>
      <c r="I159" s="104" t="str">
        <f>VLOOKUP(H159,Presupuesto!$B$11:$C$565,2,0)</f>
        <v>EQUIPOS VARIOS DE OFICINA</v>
      </c>
      <c r="J159" s="104" t="str">
        <f t="shared" si="15"/>
        <v>Posgrado</v>
      </c>
      <c r="K159" s="122" t="s">
        <v>393</v>
      </c>
    </row>
    <row r="161" spans="3:11" ht="15.75" thickBot="1" x14ac:dyDescent="0.3"/>
    <row r="162" spans="3:11" ht="15.75" thickBot="1" x14ac:dyDescent="0.3">
      <c r="C162" s="29" t="s">
        <v>43</v>
      </c>
      <c r="D162" s="30">
        <f>SUM(F169:F178)</f>
        <v>0</v>
      </c>
      <c r="E162" s="175"/>
      <c r="F162" s="175"/>
      <c r="G162" s="78"/>
      <c r="H162" s="175"/>
      <c r="I162" s="175"/>
    </row>
    <row r="163" spans="3:11" x14ac:dyDescent="0.25">
      <c r="C163" s="70"/>
      <c r="D163" s="31"/>
      <c r="E163" s="91"/>
      <c r="F163" s="91"/>
      <c r="G163" s="91"/>
      <c r="H163" s="75"/>
      <c r="I163" s="75"/>
      <c r="J163" s="75"/>
      <c r="K163" s="110"/>
    </row>
    <row r="164" spans="3:11" x14ac:dyDescent="0.25">
      <c r="C164" s="70"/>
      <c r="D164" s="31"/>
      <c r="E164" s="91"/>
      <c r="F164" s="91"/>
      <c r="G164" s="91"/>
      <c r="H164" s="75"/>
      <c r="I164" s="75"/>
      <c r="J164" s="75"/>
      <c r="K164" s="110"/>
    </row>
    <row r="165" spans="3:11" ht="15.75" x14ac:dyDescent="0.25">
      <c r="C165" s="200" t="s">
        <v>391</v>
      </c>
      <c r="D165" s="322"/>
      <c r="E165" s="91"/>
      <c r="F165" s="91"/>
      <c r="G165" s="91"/>
      <c r="H165" s="75"/>
      <c r="I165" s="75"/>
      <c r="J165" s="75"/>
      <c r="K165" s="110"/>
    </row>
    <row r="166" spans="3:11" ht="18.75" x14ac:dyDescent="0.25">
      <c r="C166" s="205"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TIC_vacía'!$F:$G,2,FALSE),IFERROR(VLOOKUP(D165,'16. Desa. del Sistema Educ.Sup.'!$F:$G,2,FALSE),IFERROR(VLOOKUP(D165,'8. Cultura de Inno. Insti...'!$F:$G,2,FALSE),VLOOKUP(D165,'7. Lo Esencial de la Reforma U.'!$F:$G,2,0)))))))))))))))))</f>
        <v>#N/A</v>
      </c>
      <c r="D166" s="31"/>
      <c r="E166" s="91"/>
      <c r="F166" s="91"/>
      <c r="G166" s="91"/>
      <c r="H166" s="75"/>
      <c r="I166" s="75"/>
      <c r="J166" s="75"/>
      <c r="K166" s="110"/>
    </row>
    <row r="167" spans="3:11" ht="15.75" thickBot="1" x14ac:dyDescent="0.3">
      <c r="C167" s="70"/>
      <c r="D167" s="31"/>
      <c r="E167" s="91"/>
      <c r="F167" s="91"/>
      <c r="G167" s="91"/>
      <c r="H167" s="75"/>
      <c r="I167" s="75"/>
      <c r="J167" s="75"/>
      <c r="K167" s="110"/>
    </row>
    <row r="168" spans="3:11" ht="30.75" thickBot="1" x14ac:dyDescent="0.3">
      <c r="C168" s="124" t="s">
        <v>44</v>
      </c>
      <c r="D168" s="126" t="s">
        <v>55</v>
      </c>
      <c r="E168" s="126" t="s">
        <v>57</v>
      </c>
      <c r="F168" s="125" t="s">
        <v>27</v>
      </c>
      <c r="G168" s="131" t="s">
        <v>130</v>
      </c>
      <c r="H168" s="126" t="s">
        <v>46</v>
      </c>
      <c r="I168" s="126" t="s">
        <v>131</v>
      </c>
      <c r="J168" s="126" t="s">
        <v>409</v>
      </c>
      <c r="K168" s="126" t="s">
        <v>410</v>
      </c>
    </row>
    <row r="169" spans="3:11" x14ac:dyDescent="0.25">
      <c r="C169" s="93" t="s">
        <v>63</v>
      </c>
      <c r="D169" s="156"/>
      <c r="E169" s="94">
        <v>2800</v>
      </c>
      <c r="F169" s="95">
        <f>D169*E169</f>
        <v>0</v>
      </c>
      <c r="G169" s="159"/>
      <c r="H169" s="96" t="s">
        <v>984</v>
      </c>
      <c r="I169" s="96" t="str">
        <f>VLOOKUP(H169,Presupuesto!$B$11:$C$565,2,0)</f>
        <v>MUEBLES VARIOS DE OFICINA</v>
      </c>
      <c r="J169" s="213" t="s">
        <v>1446</v>
      </c>
      <c r="K169" s="96" t="s">
        <v>403</v>
      </c>
    </row>
    <row r="170" spans="3:11" x14ac:dyDescent="0.25">
      <c r="C170" s="97" t="s">
        <v>64</v>
      </c>
      <c r="D170" s="149"/>
      <c r="E170" s="98">
        <v>2400</v>
      </c>
      <c r="F170" s="95">
        <f>D170*E170</f>
        <v>0</v>
      </c>
      <c r="G170" s="159"/>
      <c r="H170" s="99" t="s">
        <v>984</v>
      </c>
      <c r="I170" s="96" t="str">
        <f>VLOOKUP(H170,Presupuesto!$B$11:$C$565,2,0)</f>
        <v>MUEBLES VARIOS DE OFICINA</v>
      </c>
      <c r="J170" s="96" t="str">
        <f>$J$169</f>
        <v>Posgrado</v>
      </c>
      <c r="K170" s="96" t="s">
        <v>411</v>
      </c>
    </row>
    <row r="171" spans="3:11" x14ac:dyDescent="0.25">
      <c r="C171" s="97" t="s">
        <v>65</v>
      </c>
      <c r="D171" s="149"/>
      <c r="E171" s="98">
        <v>1000</v>
      </c>
      <c r="F171" s="95">
        <f t="shared" ref="F171:F178" si="16">D171*E171</f>
        <v>0</v>
      </c>
      <c r="G171" s="159"/>
      <c r="H171" s="99" t="s">
        <v>984</v>
      </c>
      <c r="I171" s="96" t="str">
        <f>VLOOKUP(H171,Presupuesto!$B$11:$C$565,2,0)</f>
        <v>MUEBLES VARIOS DE OFICINA</v>
      </c>
      <c r="J171" s="96" t="str">
        <f t="shared" ref="J171:J178" si="17">$J$169</f>
        <v>Posgrado</v>
      </c>
      <c r="K171" s="96" t="s">
        <v>394</v>
      </c>
    </row>
    <row r="172" spans="3:11" x14ac:dyDescent="0.25">
      <c r="C172" s="97" t="s">
        <v>66</v>
      </c>
      <c r="D172" s="149"/>
      <c r="E172" s="98">
        <v>6000</v>
      </c>
      <c r="F172" s="95">
        <f t="shared" si="16"/>
        <v>0</v>
      </c>
      <c r="G172" s="159"/>
      <c r="H172" s="99" t="s">
        <v>984</v>
      </c>
      <c r="I172" s="96" t="str">
        <f>VLOOKUP(H172,Presupuesto!$B$11:$C$565,2,0)</f>
        <v>MUEBLES VARIOS DE OFICINA</v>
      </c>
      <c r="J172" s="96" t="str">
        <f t="shared" si="17"/>
        <v>Posgrado</v>
      </c>
      <c r="K172" s="96" t="s">
        <v>394</v>
      </c>
    </row>
    <row r="173" spans="3:11" x14ac:dyDescent="0.25">
      <c r="C173" s="97" t="s">
        <v>67</v>
      </c>
      <c r="D173" s="149"/>
      <c r="E173" s="98">
        <v>3000</v>
      </c>
      <c r="F173" s="95">
        <f t="shared" si="16"/>
        <v>0</v>
      </c>
      <c r="G173" s="159"/>
      <c r="H173" s="99" t="s">
        <v>984</v>
      </c>
      <c r="I173" s="96" t="str">
        <f>VLOOKUP(H173,Presupuesto!$B$11:$C$565,2,0)</f>
        <v>MUEBLES VARIOS DE OFICINA</v>
      </c>
      <c r="J173" s="96" t="str">
        <f t="shared" si="17"/>
        <v>Posgrado</v>
      </c>
      <c r="K173" s="96" t="s">
        <v>394</v>
      </c>
    </row>
    <row r="174" spans="3:11" x14ac:dyDescent="0.25">
      <c r="C174" s="97" t="s">
        <v>68</v>
      </c>
      <c r="D174" s="149"/>
      <c r="E174" s="98">
        <v>10000</v>
      </c>
      <c r="F174" s="95">
        <f t="shared" si="16"/>
        <v>0</v>
      </c>
      <c r="G174" s="159"/>
      <c r="H174" s="99" t="s">
        <v>984</v>
      </c>
      <c r="I174" s="96" t="str">
        <f>VLOOKUP(H174,Presupuesto!$B$11:$C$565,2,0)</f>
        <v>MUEBLES VARIOS DE OFICINA</v>
      </c>
      <c r="J174" s="96" t="str">
        <f t="shared" si="17"/>
        <v>Posgrado</v>
      </c>
      <c r="K174" s="96" t="s">
        <v>394</v>
      </c>
    </row>
    <row r="175" spans="3:11" x14ac:dyDescent="0.25">
      <c r="C175" s="97" t="s">
        <v>69</v>
      </c>
      <c r="D175" s="149"/>
      <c r="E175" s="98">
        <v>8000</v>
      </c>
      <c r="F175" s="95">
        <f t="shared" si="16"/>
        <v>0</v>
      </c>
      <c r="G175" s="159"/>
      <c r="H175" s="99" t="s">
        <v>987</v>
      </c>
      <c r="I175" s="96" t="str">
        <f>VLOOKUP(H175,Presupuesto!$B$11:$C$565,2,0)</f>
        <v>EQUIPOS VARIOS DE OFICINA</v>
      </c>
      <c r="J175" s="96" t="str">
        <f t="shared" si="17"/>
        <v>Posgrado</v>
      </c>
      <c r="K175" s="96" t="s">
        <v>394</v>
      </c>
    </row>
    <row r="176" spans="3:11" x14ac:dyDescent="0.25">
      <c r="C176" s="97" t="s">
        <v>70</v>
      </c>
      <c r="D176" s="149"/>
      <c r="E176" s="98">
        <v>2000</v>
      </c>
      <c r="F176" s="95">
        <f t="shared" si="16"/>
        <v>0</v>
      </c>
      <c r="G176" s="159"/>
      <c r="H176" s="99" t="s">
        <v>987</v>
      </c>
      <c r="I176" s="96" t="str">
        <f>VLOOKUP(H176,Presupuesto!$B$11:$C$565,2,0)</f>
        <v>EQUIPOS VARIOS DE OFICINA</v>
      </c>
      <c r="J176" s="96" t="str">
        <f t="shared" si="17"/>
        <v>Posgrado</v>
      </c>
      <c r="K176" s="96" t="s">
        <v>402</v>
      </c>
    </row>
    <row r="177" spans="3:11" x14ac:dyDescent="0.25">
      <c r="C177" s="97" t="s">
        <v>71</v>
      </c>
      <c r="D177" s="149"/>
      <c r="E177" s="98">
        <v>5000</v>
      </c>
      <c r="F177" s="95">
        <f t="shared" si="16"/>
        <v>0</v>
      </c>
      <c r="G177" s="159"/>
      <c r="H177" s="99" t="s">
        <v>987</v>
      </c>
      <c r="I177" s="96" t="str">
        <f>VLOOKUP(H177,Presupuesto!$B$11:$C$565,2,0)</f>
        <v>EQUIPOS VARIOS DE OFICINA</v>
      </c>
      <c r="J177" s="96" t="str">
        <f t="shared" si="17"/>
        <v>Posgrado</v>
      </c>
      <c r="K177" s="96" t="s">
        <v>398</v>
      </c>
    </row>
    <row r="178" spans="3:11" ht="15.75" thickBot="1" x14ac:dyDescent="0.3">
      <c r="C178" s="100" t="s">
        <v>72</v>
      </c>
      <c r="D178" s="157"/>
      <c r="E178" s="102">
        <v>100000</v>
      </c>
      <c r="F178" s="103">
        <f t="shared" si="16"/>
        <v>0</v>
      </c>
      <c r="G178" s="160"/>
      <c r="H178" s="104" t="s">
        <v>987</v>
      </c>
      <c r="I178" s="104" t="str">
        <f>VLOOKUP(H178,Presupuesto!$B$11:$C$565,2,0)</f>
        <v>EQUIPOS VARIOS DE OFICINA</v>
      </c>
      <c r="J178" s="104" t="str">
        <f t="shared" si="17"/>
        <v>Posgrado</v>
      </c>
      <c r="K178" s="122" t="s">
        <v>393</v>
      </c>
    </row>
    <row r="180" spans="3:11" ht="15.75" thickBot="1" x14ac:dyDescent="0.3">
      <c r="C180" s="298"/>
      <c r="D180" s="299"/>
      <c r="E180" s="300"/>
      <c r="F180" s="300"/>
      <c r="G180" s="301"/>
      <c r="H180" s="300"/>
      <c r="I180" s="300"/>
      <c r="J180" s="153"/>
      <c r="K180" s="153"/>
    </row>
    <row r="181" spans="3:11" ht="15.75" thickBot="1" x14ac:dyDescent="0.3">
      <c r="C181" s="29" t="s">
        <v>43</v>
      </c>
      <c r="D181" s="30">
        <f>SUM(F188:F197)</f>
        <v>0</v>
      </c>
      <c r="E181" s="175"/>
      <c r="F181" s="175"/>
      <c r="G181" s="78"/>
      <c r="H181" s="175"/>
      <c r="I181" s="175"/>
    </row>
    <row r="182" spans="3:11" x14ac:dyDescent="0.25">
      <c r="C182" s="70"/>
      <c r="D182" s="31"/>
      <c r="E182" s="91"/>
      <c r="F182" s="91"/>
      <c r="G182" s="91"/>
      <c r="H182" s="75"/>
      <c r="I182" s="75"/>
      <c r="J182" s="75"/>
      <c r="K182" s="110"/>
    </row>
    <row r="183" spans="3:11" x14ac:dyDescent="0.25">
      <c r="C183" s="70"/>
      <c r="D183" s="31"/>
      <c r="E183" s="91"/>
      <c r="F183" s="91"/>
      <c r="G183" s="91"/>
      <c r="H183" s="75"/>
      <c r="I183" s="75"/>
      <c r="J183" s="75"/>
      <c r="K183" s="110"/>
    </row>
    <row r="184" spans="3:11" ht="15.75" x14ac:dyDescent="0.25">
      <c r="C184" s="200" t="s">
        <v>391</v>
      </c>
      <c r="D184" s="322"/>
      <c r="E184" s="91"/>
      <c r="F184" s="91"/>
      <c r="G184" s="91"/>
      <c r="H184" s="75"/>
      <c r="I184" s="75"/>
      <c r="J184" s="75"/>
      <c r="K184" s="110"/>
    </row>
    <row r="185" spans="3:11" ht="18.75" x14ac:dyDescent="0.25">
      <c r="C185" s="205"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TIC_vacía'!$F:$G,2,FALSE),IFERROR(VLOOKUP(D184,'16. Desa. del Sistema Educ.Sup.'!$F:$G,2,FALSE),IFERROR(VLOOKUP(D184,'8. Cultura de Inno. Insti...'!$F:$G,2,FALSE),VLOOKUP(D184,'7. Lo Esencial de la Reforma U.'!$F:$G,2,0)))))))))))))))))</f>
        <v>#N/A</v>
      </c>
      <c r="D185" s="31"/>
      <c r="E185" s="91"/>
      <c r="F185" s="91"/>
      <c r="G185" s="91"/>
      <c r="H185" s="75"/>
      <c r="I185" s="75"/>
      <c r="J185" s="75"/>
      <c r="K185" s="110"/>
    </row>
    <row r="186" spans="3:11" ht="15.75" thickBot="1" x14ac:dyDescent="0.3">
      <c r="C186" s="70"/>
      <c r="D186" s="31"/>
      <c r="E186" s="91"/>
      <c r="F186" s="91"/>
      <c r="G186" s="91"/>
      <c r="H186" s="75"/>
      <c r="I186" s="75"/>
      <c r="J186" s="75"/>
      <c r="K186" s="110"/>
    </row>
    <row r="187" spans="3:11" ht="30.75" thickBot="1" x14ac:dyDescent="0.3">
      <c r="C187" s="124" t="s">
        <v>44</v>
      </c>
      <c r="D187" s="126" t="s">
        <v>55</v>
      </c>
      <c r="E187" s="126" t="s">
        <v>57</v>
      </c>
      <c r="F187" s="125" t="s">
        <v>27</v>
      </c>
      <c r="G187" s="131" t="s">
        <v>130</v>
      </c>
      <c r="H187" s="126" t="s">
        <v>46</v>
      </c>
      <c r="I187" s="126" t="s">
        <v>131</v>
      </c>
      <c r="J187" s="126" t="s">
        <v>409</v>
      </c>
      <c r="K187" s="126" t="s">
        <v>410</v>
      </c>
    </row>
    <row r="188" spans="3:11" x14ac:dyDescent="0.25">
      <c r="C188" s="93" t="s">
        <v>63</v>
      </c>
      <c r="D188" s="156"/>
      <c r="E188" s="94">
        <v>2800</v>
      </c>
      <c r="F188" s="95">
        <f>D188*E188</f>
        <v>0</v>
      </c>
      <c r="G188" s="159"/>
      <c r="H188" s="96" t="s">
        <v>984</v>
      </c>
      <c r="I188" s="96" t="str">
        <f>VLOOKUP(H188,Presupuesto!$B$11:$C$565,2,0)</f>
        <v>MUEBLES VARIOS DE OFICINA</v>
      </c>
      <c r="J188" s="213" t="s">
        <v>1446</v>
      </c>
      <c r="K188" s="96" t="s">
        <v>403</v>
      </c>
    </row>
    <row r="189" spans="3:11" x14ac:dyDescent="0.25">
      <c r="C189" s="97" t="s">
        <v>64</v>
      </c>
      <c r="D189" s="149"/>
      <c r="E189" s="98">
        <v>2400</v>
      </c>
      <c r="F189" s="95">
        <f>D189*E189</f>
        <v>0</v>
      </c>
      <c r="G189" s="159"/>
      <c r="H189" s="99" t="s">
        <v>984</v>
      </c>
      <c r="I189" s="96" t="str">
        <f>VLOOKUP(H189,Presupuesto!$B$11:$C$565,2,0)</f>
        <v>MUEBLES VARIOS DE OFICINA</v>
      </c>
      <c r="J189" s="96" t="str">
        <f>$J$188</f>
        <v>Posgrado</v>
      </c>
      <c r="K189" s="96" t="s">
        <v>411</v>
      </c>
    </row>
    <row r="190" spans="3:11" x14ac:dyDescent="0.25">
      <c r="C190" s="97" t="s">
        <v>65</v>
      </c>
      <c r="D190" s="149"/>
      <c r="E190" s="98">
        <v>1000</v>
      </c>
      <c r="F190" s="95">
        <f t="shared" ref="F190:F197" si="18">D190*E190</f>
        <v>0</v>
      </c>
      <c r="G190" s="159"/>
      <c r="H190" s="99" t="s">
        <v>984</v>
      </c>
      <c r="I190" s="96" t="str">
        <f>VLOOKUP(H190,Presupuesto!$B$11:$C$565,2,0)</f>
        <v>MUEBLES VARIOS DE OFICINA</v>
      </c>
      <c r="J190" s="96" t="str">
        <f t="shared" ref="J190:J197" si="19">$J$188</f>
        <v>Posgrado</v>
      </c>
      <c r="K190" s="96" t="s">
        <v>394</v>
      </c>
    </row>
    <row r="191" spans="3:11" x14ac:dyDescent="0.25">
      <c r="C191" s="97" t="s">
        <v>66</v>
      </c>
      <c r="D191" s="149"/>
      <c r="E191" s="98">
        <v>6000</v>
      </c>
      <c r="F191" s="95">
        <f t="shared" si="18"/>
        <v>0</v>
      </c>
      <c r="G191" s="159"/>
      <c r="H191" s="99" t="s">
        <v>984</v>
      </c>
      <c r="I191" s="96" t="str">
        <f>VLOOKUP(H191,Presupuesto!$B$11:$C$565,2,0)</f>
        <v>MUEBLES VARIOS DE OFICINA</v>
      </c>
      <c r="J191" s="96" t="str">
        <f t="shared" si="19"/>
        <v>Posgrado</v>
      </c>
      <c r="K191" s="96" t="s">
        <v>394</v>
      </c>
    </row>
    <row r="192" spans="3:11" x14ac:dyDescent="0.25">
      <c r="C192" s="97" t="s">
        <v>67</v>
      </c>
      <c r="D192" s="149"/>
      <c r="E192" s="98">
        <v>3000</v>
      </c>
      <c r="F192" s="95">
        <f t="shared" si="18"/>
        <v>0</v>
      </c>
      <c r="G192" s="159"/>
      <c r="H192" s="99" t="s">
        <v>984</v>
      </c>
      <c r="I192" s="96" t="str">
        <f>VLOOKUP(H192,Presupuesto!$B$11:$C$565,2,0)</f>
        <v>MUEBLES VARIOS DE OFICINA</v>
      </c>
      <c r="J192" s="96" t="str">
        <f t="shared" si="19"/>
        <v>Posgrado</v>
      </c>
      <c r="K192" s="96" t="s">
        <v>394</v>
      </c>
    </row>
    <row r="193" spans="3:11" x14ac:dyDescent="0.25">
      <c r="C193" s="97" t="s">
        <v>68</v>
      </c>
      <c r="D193" s="149"/>
      <c r="E193" s="98">
        <v>10000</v>
      </c>
      <c r="F193" s="95">
        <f t="shared" si="18"/>
        <v>0</v>
      </c>
      <c r="G193" s="159"/>
      <c r="H193" s="99" t="s">
        <v>984</v>
      </c>
      <c r="I193" s="96" t="str">
        <f>VLOOKUP(H193,Presupuesto!$B$11:$C$565,2,0)</f>
        <v>MUEBLES VARIOS DE OFICINA</v>
      </c>
      <c r="J193" s="96" t="str">
        <f t="shared" si="19"/>
        <v>Posgrado</v>
      </c>
      <c r="K193" s="96" t="s">
        <v>394</v>
      </c>
    </row>
    <row r="194" spans="3:11" x14ac:dyDescent="0.25">
      <c r="C194" s="97" t="s">
        <v>69</v>
      </c>
      <c r="D194" s="149"/>
      <c r="E194" s="98">
        <v>8000</v>
      </c>
      <c r="F194" s="95">
        <f t="shared" si="18"/>
        <v>0</v>
      </c>
      <c r="G194" s="159"/>
      <c r="H194" s="99" t="s">
        <v>987</v>
      </c>
      <c r="I194" s="96" t="str">
        <f>VLOOKUP(H194,Presupuesto!$B$11:$C$565,2,0)</f>
        <v>EQUIPOS VARIOS DE OFICINA</v>
      </c>
      <c r="J194" s="96" t="str">
        <f t="shared" si="19"/>
        <v>Posgrado</v>
      </c>
      <c r="K194" s="96" t="s">
        <v>394</v>
      </c>
    </row>
    <row r="195" spans="3:11" x14ac:dyDescent="0.25">
      <c r="C195" s="97" t="s">
        <v>70</v>
      </c>
      <c r="D195" s="149"/>
      <c r="E195" s="98">
        <v>2000</v>
      </c>
      <c r="F195" s="95">
        <f t="shared" si="18"/>
        <v>0</v>
      </c>
      <c r="G195" s="159"/>
      <c r="H195" s="99" t="s">
        <v>987</v>
      </c>
      <c r="I195" s="96" t="str">
        <f>VLOOKUP(H195,Presupuesto!$B$11:$C$565,2,0)</f>
        <v>EQUIPOS VARIOS DE OFICINA</v>
      </c>
      <c r="J195" s="96" t="str">
        <f t="shared" si="19"/>
        <v>Posgrado</v>
      </c>
      <c r="K195" s="96" t="s">
        <v>402</v>
      </c>
    </row>
    <row r="196" spans="3:11" x14ac:dyDescent="0.25">
      <c r="C196" s="97" t="s">
        <v>71</v>
      </c>
      <c r="D196" s="149"/>
      <c r="E196" s="98">
        <v>5000</v>
      </c>
      <c r="F196" s="95">
        <f t="shared" si="18"/>
        <v>0</v>
      </c>
      <c r="G196" s="159"/>
      <c r="H196" s="99" t="s">
        <v>987</v>
      </c>
      <c r="I196" s="96" t="str">
        <f>VLOOKUP(H196,Presupuesto!$B$11:$C$565,2,0)</f>
        <v>EQUIPOS VARIOS DE OFICINA</v>
      </c>
      <c r="J196" s="96" t="str">
        <f t="shared" si="19"/>
        <v>Posgrado</v>
      </c>
      <c r="K196" s="96" t="s">
        <v>398</v>
      </c>
    </row>
    <row r="197" spans="3:11" ht="15.75" thickBot="1" x14ac:dyDescent="0.3">
      <c r="C197" s="100" t="s">
        <v>72</v>
      </c>
      <c r="D197" s="157"/>
      <c r="E197" s="102">
        <v>100000</v>
      </c>
      <c r="F197" s="103">
        <f t="shared" si="18"/>
        <v>0</v>
      </c>
      <c r="G197" s="160"/>
      <c r="H197" s="104" t="s">
        <v>987</v>
      </c>
      <c r="I197" s="104" t="str">
        <f>VLOOKUP(H197,Presupuesto!$B$11:$C$565,2,0)</f>
        <v>EQUIPOS VARIOS DE OFICINA</v>
      </c>
      <c r="J197" s="104" t="str">
        <f t="shared" si="19"/>
        <v>Posgrado</v>
      </c>
      <c r="K197" s="122" t="s">
        <v>393</v>
      </c>
    </row>
    <row r="199" spans="3:11" ht="15.75" thickBot="1" x14ac:dyDescent="0.3"/>
    <row r="200" spans="3:11" ht="15.75" thickBot="1" x14ac:dyDescent="0.3">
      <c r="C200" s="29" t="s">
        <v>43</v>
      </c>
      <c r="D200" s="30">
        <f>SUM(F207:F216)</f>
        <v>0</v>
      </c>
      <c r="E200" s="175"/>
      <c r="F200" s="175"/>
      <c r="G200" s="78"/>
      <c r="H200" s="175"/>
      <c r="I200" s="175"/>
    </row>
    <row r="201" spans="3:11" x14ac:dyDescent="0.25">
      <c r="C201" s="70"/>
      <c r="D201" s="31"/>
      <c r="E201" s="91"/>
      <c r="F201" s="91"/>
      <c r="G201" s="91"/>
      <c r="H201" s="75"/>
      <c r="I201" s="75"/>
      <c r="J201" s="75"/>
      <c r="K201" s="110"/>
    </row>
    <row r="202" spans="3:11" x14ac:dyDescent="0.25">
      <c r="C202" s="70"/>
      <c r="D202" s="31"/>
      <c r="E202" s="91"/>
      <c r="F202" s="91"/>
      <c r="G202" s="91"/>
      <c r="H202" s="75"/>
      <c r="I202" s="75"/>
      <c r="J202" s="75"/>
      <c r="K202" s="110"/>
    </row>
    <row r="203" spans="3:11" ht="15.75" x14ac:dyDescent="0.25">
      <c r="C203" s="200" t="s">
        <v>391</v>
      </c>
      <c r="D203" s="322"/>
      <c r="E203" s="91"/>
      <c r="F203" s="91"/>
      <c r="G203" s="91"/>
      <c r="H203" s="75"/>
      <c r="I203" s="75"/>
      <c r="J203" s="75"/>
      <c r="K203" s="110"/>
    </row>
    <row r="204" spans="3:11" ht="18.75" x14ac:dyDescent="0.25">
      <c r="C204" s="205"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TIC_vacía'!$F:$G,2,FALSE),IFERROR(VLOOKUP(D203,'16. Desa. del Sistema Educ.Sup.'!$F:$G,2,FALSE),IFERROR(VLOOKUP(D203,'8. Cultura de Inno. Insti...'!$F:$G,2,FALSE),VLOOKUP(D203,'7. Lo Esencial de la Reforma U.'!$F:$G,2,0)))))))))))))))))</f>
        <v>#N/A</v>
      </c>
      <c r="D204" s="31"/>
      <c r="E204" s="91"/>
      <c r="F204" s="91"/>
      <c r="G204" s="91"/>
      <c r="H204" s="75"/>
      <c r="I204" s="75"/>
      <c r="J204" s="75"/>
      <c r="K204" s="110"/>
    </row>
    <row r="205" spans="3:11" ht="15.75" thickBot="1" x14ac:dyDescent="0.3">
      <c r="C205" s="70"/>
      <c r="D205" s="31"/>
      <c r="E205" s="91"/>
      <c r="F205" s="91"/>
      <c r="G205" s="91"/>
      <c r="H205" s="75"/>
      <c r="I205" s="75"/>
      <c r="J205" s="75"/>
      <c r="K205" s="110"/>
    </row>
    <row r="206" spans="3:11" ht="30.75" thickBot="1" x14ac:dyDescent="0.3">
      <c r="C206" s="124" t="s">
        <v>44</v>
      </c>
      <c r="D206" s="126" t="s">
        <v>55</v>
      </c>
      <c r="E206" s="126" t="s">
        <v>57</v>
      </c>
      <c r="F206" s="125" t="s">
        <v>27</v>
      </c>
      <c r="G206" s="131" t="s">
        <v>130</v>
      </c>
      <c r="H206" s="126" t="s">
        <v>46</v>
      </c>
      <c r="I206" s="126" t="s">
        <v>131</v>
      </c>
      <c r="J206" s="126" t="s">
        <v>409</v>
      </c>
      <c r="K206" s="126" t="s">
        <v>410</v>
      </c>
    </row>
    <row r="207" spans="3:11" x14ac:dyDescent="0.25">
      <c r="C207" s="93" t="s">
        <v>63</v>
      </c>
      <c r="D207" s="156"/>
      <c r="E207" s="94">
        <v>2800</v>
      </c>
      <c r="F207" s="95">
        <f>D207*E207</f>
        <v>0</v>
      </c>
      <c r="G207" s="159"/>
      <c r="H207" s="96" t="s">
        <v>984</v>
      </c>
      <c r="I207" s="96" t="str">
        <f>VLOOKUP(H207,Presupuesto!$B$11:$C$565,2,0)</f>
        <v>MUEBLES VARIOS DE OFICINA</v>
      </c>
      <c r="J207" s="213" t="s">
        <v>1446</v>
      </c>
      <c r="K207" s="96" t="s">
        <v>403</v>
      </c>
    </row>
    <row r="208" spans="3:11" x14ac:dyDescent="0.25">
      <c r="C208" s="97" t="s">
        <v>64</v>
      </c>
      <c r="D208" s="149"/>
      <c r="E208" s="98">
        <v>2400</v>
      </c>
      <c r="F208" s="95">
        <f>D208*E208</f>
        <v>0</v>
      </c>
      <c r="G208" s="159"/>
      <c r="H208" s="99" t="s">
        <v>984</v>
      </c>
      <c r="I208" s="96" t="str">
        <f>VLOOKUP(H208,Presupuesto!$B$11:$C$565,2,0)</f>
        <v>MUEBLES VARIOS DE OFICINA</v>
      </c>
      <c r="J208" s="96" t="str">
        <f>$J$207</f>
        <v>Posgrado</v>
      </c>
      <c r="K208" s="96" t="s">
        <v>411</v>
      </c>
    </row>
    <row r="209" spans="3:11" x14ac:dyDescent="0.25">
      <c r="C209" s="97" t="s">
        <v>65</v>
      </c>
      <c r="D209" s="149"/>
      <c r="E209" s="98">
        <v>1000</v>
      </c>
      <c r="F209" s="95">
        <f t="shared" ref="F209:F216" si="20">D209*E209</f>
        <v>0</v>
      </c>
      <c r="G209" s="159"/>
      <c r="H209" s="99" t="s">
        <v>984</v>
      </c>
      <c r="I209" s="96" t="str">
        <f>VLOOKUP(H209,Presupuesto!$B$11:$C$565,2,0)</f>
        <v>MUEBLES VARIOS DE OFICINA</v>
      </c>
      <c r="J209" s="96" t="str">
        <f t="shared" ref="J209:J216" si="21">$J$207</f>
        <v>Posgrado</v>
      </c>
      <c r="K209" s="96" t="s">
        <v>394</v>
      </c>
    </row>
    <row r="210" spans="3:11" x14ac:dyDescent="0.25">
      <c r="C210" s="97" t="s">
        <v>66</v>
      </c>
      <c r="D210" s="149"/>
      <c r="E210" s="98">
        <v>6000</v>
      </c>
      <c r="F210" s="95">
        <f t="shared" si="20"/>
        <v>0</v>
      </c>
      <c r="G210" s="159"/>
      <c r="H210" s="99" t="s">
        <v>984</v>
      </c>
      <c r="I210" s="96" t="str">
        <f>VLOOKUP(H210,Presupuesto!$B$11:$C$565,2,0)</f>
        <v>MUEBLES VARIOS DE OFICINA</v>
      </c>
      <c r="J210" s="96" t="str">
        <f t="shared" si="21"/>
        <v>Posgrado</v>
      </c>
      <c r="K210" s="96" t="s">
        <v>394</v>
      </c>
    </row>
    <row r="211" spans="3:11" x14ac:dyDescent="0.25">
      <c r="C211" s="97" t="s">
        <v>67</v>
      </c>
      <c r="D211" s="149"/>
      <c r="E211" s="98">
        <v>3000</v>
      </c>
      <c r="F211" s="95">
        <f t="shared" si="20"/>
        <v>0</v>
      </c>
      <c r="G211" s="159"/>
      <c r="H211" s="99" t="s">
        <v>984</v>
      </c>
      <c r="I211" s="96" t="str">
        <f>VLOOKUP(H211,Presupuesto!$B$11:$C$565,2,0)</f>
        <v>MUEBLES VARIOS DE OFICINA</v>
      </c>
      <c r="J211" s="96" t="str">
        <f t="shared" si="21"/>
        <v>Posgrado</v>
      </c>
      <c r="K211" s="96" t="s">
        <v>394</v>
      </c>
    </row>
    <row r="212" spans="3:11" x14ac:dyDescent="0.25">
      <c r="C212" s="97" t="s">
        <v>68</v>
      </c>
      <c r="D212" s="149"/>
      <c r="E212" s="98">
        <v>10000</v>
      </c>
      <c r="F212" s="95">
        <f t="shared" si="20"/>
        <v>0</v>
      </c>
      <c r="G212" s="159"/>
      <c r="H212" s="99" t="s">
        <v>984</v>
      </c>
      <c r="I212" s="96" t="str">
        <f>VLOOKUP(H212,Presupuesto!$B$11:$C$565,2,0)</f>
        <v>MUEBLES VARIOS DE OFICINA</v>
      </c>
      <c r="J212" s="96" t="str">
        <f t="shared" si="21"/>
        <v>Posgrado</v>
      </c>
      <c r="K212" s="96" t="s">
        <v>394</v>
      </c>
    </row>
    <row r="213" spans="3:11" x14ac:dyDescent="0.25">
      <c r="C213" s="97" t="s">
        <v>69</v>
      </c>
      <c r="D213" s="149"/>
      <c r="E213" s="98">
        <v>8000</v>
      </c>
      <c r="F213" s="95">
        <f t="shared" si="20"/>
        <v>0</v>
      </c>
      <c r="G213" s="159"/>
      <c r="H213" s="99" t="s">
        <v>987</v>
      </c>
      <c r="I213" s="96" t="str">
        <f>VLOOKUP(H213,Presupuesto!$B$11:$C$565,2,0)</f>
        <v>EQUIPOS VARIOS DE OFICINA</v>
      </c>
      <c r="J213" s="96" t="str">
        <f t="shared" si="21"/>
        <v>Posgrado</v>
      </c>
      <c r="K213" s="96" t="s">
        <v>394</v>
      </c>
    </row>
    <row r="214" spans="3:11" x14ac:dyDescent="0.25">
      <c r="C214" s="97" t="s">
        <v>70</v>
      </c>
      <c r="D214" s="149"/>
      <c r="E214" s="98">
        <v>2000</v>
      </c>
      <c r="F214" s="95">
        <f t="shared" si="20"/>
        <v>0</v>
      </c>
      <c r="G214" s="159"/>
      <c r="H214" s="99" t="s">
        <v>987</v>
      </c>
      <c r="I214" s="96" t="str">
        <f>VLOOKUP(H214,Presupuesto!$B$11:$C$565,2,0)</f>
        <v>EQUIPOS VARIOS DE OFICINA</v>
      </c>
      <c r="J214" s="96" t="str">
        <f t="shared" si="21"/>
        <v>Posgrado</v>
      </c>
      <c r="K214" s="96" t="s">
        <v>402</v>
      </c>
    </row>
    <row r="215" spans="3:11" x14ac:dyDescent="0.25">
      <c r="C215" s="97" t="s">
        <v>71</v>
      </c>
      <c r="D215" s="149"/>
      <c r="E215" s="98">
        <v>5000</v>
      </c>
      <c r="F215" s="95">
        <f t="shared" si="20"/>
        <v>0</v>
      </c>
      <c r="G215" s="159"/>
      <c r="H215" s="99" t="s">
        <v>987</v>
      </c>
      <c r="I215" s="96" t="str">
        <f>VLOOKUP(H215,Presupuesto!$B$11:$C$565,2,0)</f>
        <v>EQUIPOS VARIOS DE OFICINA</v>
      </c>
      <c r="J215" s="96" t="str">
        <f t="shared" si="21"/>
        <v>Posgrado</v>
      </c>
      <c r="K215" s="96" t="s">
        <v>398</v>
      </c>
    </row>
    <row r="216" spans="3:11" ht="15.75" thickBot="1" x14ac:dyDescent="0.3">
      <c r="C216" s="100" t="s">
        <v>72</v>
      </c>
      <c r="D216" s="157"/>
      <c r="E216" s="102">
        <v>100000</v>
      </c>
      <c r="F216" s="103">
        <f t="shared" si="20"/>
        <v>0</v>
      </c>
      <c r="G216" s="160"/>
      <c r="H216" s="104" t="s">
        <v>987</v>
      </c>
      <c r="I216" s="104" t="str">
        <f>VLOOKUP(H216,Presupuesto!$B$11:$C$565,2,0)</f>
        <v>EQUIPOS VARIOS DE OFICINA</v>
      </c>
      <c r="J216" s="104" t="str">
        <f t="shared" si="21"/>
        <v>Posgrado</v>
      </c>
      <c r="K216" s="122" t="s">
        <v>393</v>
      </c>
    </row>
    <row r="218" spans="3:11" ht="15.75" thickBot="1" x14ac:dyDescent="0.3">
      <c r="C218" s="298"/>
      <c r="D218" s="299"/>
      <c r="E218" s="300"/>
      <c r="F218" s="300"/>
      <c r="G218" s="301"/>
      <c r="H218" s="300"/>
      <c r="I218" s="300"/>
      <c r="J218" s="153"/>
      <c r="K218" s="153"/>
    </row>
    <row r="219" spans="3:11" ht="15.75" thickBot="1" x14ac:dyDescent="0.3">
      <c r="C219" s="29" t="s">
        <v>43</v>
      </c>
      <c r="D219" s="30">
        <f>SUM(F226:F235)</f>
        <v>0</v>
      </c>
      <c r="E219" s="175"/>
      <c r="F219" s="175"/>
      <c r="G219" s="78"/>
      <c r="H219" s="175"/>
      <c r="I219" s="175"/>
    </row>
    <row r="220" spans="3:11" x14ac:dyDescent="0.25">
      <c r="C220" s="70"/>
      <c r="D220" s="31"/>
      <c r="E220" s="91"/>
      <c r="F220" s="91"/>
      <c r="G220" s="91"/>
      <c r="H220" s="75"/>
      <c r="I220" s="75"/>
      <c r="J220" s="75"/>
      <c r="K220" s="110"/>
    </row>
    <row r="221" spans="3:11" x14ac:dyDescent="0.25">
      <c r="C221" s="70"/>
      <c r="D221" s="31"/>
      <c r="E221" s="91"/>
      <c r="F221" s="91"/>
      <c r="G221" s="91"/>
      <c r="H221" s="75"/>
      <c r="I221" s="75"/>
      <c r="J221" s="75"/>
      <c r="K221" s="110"/>
    </row>
    <row r="222" spans="3:11" ht="15.75" x14ac:dyDescent="0.25">
      <c r="C222" s="200" t="s">
        <v>391</v>
      </c>
      <c r="D222" s="322"/>
      <c r="E222" s="91"/>
      <c r="F222" s="91"/>
      <c r="G222" s="91"/>
      <c r="H222" s="75"/>
      <c r="I222" s="75"/>
      <c r="J222" s="75"/>
      <c r="K222" s="110"/>
    </row>
    <row r="223" spans="3:11" ht="18.75" x14ac:dyDescent="0.25">
      <c r="C223" s="205"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TIC_vacía'!$F:$G,2,FALSE),IFERROR(VLOOKUP(D222,'16. Desa. del Sistema Educ.Sup.'!$F:$G,2,FALSE),IFERROR(VLOOKUP(D222,'8. Cultura de Inno. Insti...'!$F:$G,2,FALSE),VLOOKUP(D222,'7. Lo Esencial de la Reforma U.'!$F:$G,2,0)))))))))))))))))</f>
        <v>#N/A</v>
      </c>
      <c r="D223" s="31"/>
      <c r="E223" s="91"/>
      <c r="F223" s="91"/>
      <c r="G223" s="91"/>
      <c r="H223" s="75"/>
      <c r="I223" s="75"/>
      <c r="J223" s="75"/>
      <c r="K223" s="110"/>
    </row>
    <row r="224" spans="3:11" ht="15.75" thickBot="1" x14ac:dyDescent="0.3">
      <c r="C224" s="70"/>
      <c r="D224" s="31"/>
      <c r="E224" s="91"/>
      <c r="F224" s="91"/>
      <c r="G224" s="91"/>
      <c r="H224" s="75"/>
      <c r="I224" s="75"/>
      <c r="J224" s="75"/>
      <c r="K224" s="110"/>
    </row>
    <row r="225" spans="3:11" ht="30.75" thickBot="1" x14ac:dyDescent="0.3">
      <c r="C225" s="124" t="s">
        <v>44</v>
      </c>
      <c r="D225" s="126" t="s">
        <v>55</v>
      </c>
      <c r="E225" s="126" t="s">
        <v>57</v>
      </c>
      <c r="F225" s="125" t="s">
        <v>27</v>
      </c>
      <c r="G225" s="131" t="s">
        <v>130</v>
      </c>
      <c r="H225" s="126" t="s">
        <v>46</v>
      </c>
      <c r="I225" s="126" t="s">
        <v>131</v>
      </c>
      <c r="J225" s="126" t="s">
        <v>409</v>
      </c>
      <c r="K225" s="126" t="s">
        <v>410</v>
      </c>
    </row>
    <row r="226" spans="3:11" x14ac:dyDescent="0.25">
      <c r="C226" s="93" t="s">
        <v>63</v>
      </c>
      <c r="D226" s="156"/>
      <c r="E226" s="94">
        <v>2800</v>
      </c>
      <c r="F226" s="95">
        <f>D226*E226</f>
        <v>0</v>
      </c>
      <c r="G226" s="159"/>
      <c r="H226" s="96" t="s">
        <v>984</v>
      </c>
      <c r="I226" s="96" t="str">
        <f>VLOOKUP(H226,Presupuesto!$B$11:$C$565,2,0)</f>
        <v>MUEBLES VARIOS DE OFICINA</v>
      </c>
      <c r="J226" s="213" t="s">
        <v>1453</v>
      </c>
      <c r="K226" s="96" t="s">
        <v>403</v>
      </c>
    </row>
    <row r="227" spans="3:11" x14ac:dyDescent="0.25">
      <c r="C227" s="97" t="s">
        <v>64</v>
      </c>
      <c r="D227" s="149"/>
      <c r="E227" s="98">
        <v>2400</v>
      </c>
      <c r="F227" s="95">
        <f>D227*E227</f>
        <v>0</v>
      </c>
      <c r="G227" s="159"/>
      <c r="H227" s="99" t="s">
        <v>984</v>
      </c>
      <c r="I227" s="96" t="str">
        <f>VLOOKUP(H227,Presupuesto!$B$11:$C$565,2,0)</f>
        <v>MUEBLES VARIOS DE OFICINA</v>
      </c>
      <c r="J227" s="96" t="str">
        <f>$J$226</f>
        <v>Desarrollo del Sistema de Educación Superior</v>
      </c>
      <c r="K227" s="96" t="s">
        <v>411</v>
      </c>
    </row>
    <row r="228" spans="3:11" x14ac:dyDescent="0.25">
      <c r="C228" s="97" t="s">
        <v>65</v>
      </c>
      <c r="D228" s="149"/>
      <c r="E228" s="98">
        <v>1000</v>
      </c>
      <c r="F228" s="95">
        <f t="shared" ref="F228:F235" si="22">D228*E228</f>
        <v>0</v>
      </c>
      <c r="G228" s="159"/>
      <c r="H228" s="99" t="s">
        <v>984</v>
      </c>
      <c r="I228" s="96" t="str">
        <f>VLOOKUP(H228,Presupuesto!$B$11:$C$565,2,0)</f>
        <v>MUEBLES VARIOS DE OFICINA</v>
      </c>
      <c r="J228" s="96" t="str">
        <f t="shared" ref="J228:J235" si="23">$J$226</f>
        <v>Desarrollo del Sistema de Educación Superior</v>
      </c>
      <c r="K228" s="96" t="s">
        <v>394</v>
      </c>
    </row>
    <row r="229" spans="3:11" x14ac:dyDescent="0.25">
      <c r="C229" s="97" t="s">
        <v>66</v>
      </c>
      <c r="D229" s="149"/>
      <c r="E229" s="98">
        <v>6000</v>
      </c>
      <c r="F229" s="95">
        <f t="shared" si="22"/>
        <v>0</v>
      </c>
      <c r="G229" s="159"/>
      <c r="H229" s="99" t="s">
        <v>984</v>
      </c>
      <c r="I229" s="96" t="str">
        <f>VLOOKUP(H229,Presupuesto!$B$11:$C$565,2,0)</f>
        <v>MUEBLES VARIOS DE OFICINA</v>
      </c>
      <c r="J229" s="96" t="str">
        <f t="shared" si="23"/>
        <v>Desarrollo del Sistema de Educación Superior</v>
      </c>
      <c r="K229" s="96" t="s">
        <v>394</v>
      </c>
    </row>
    <row r="230" spans="3:11" x14ac:dyDescent="0.25">
      <c r="C230" s="97" t="s">
        <v>67</v>
      </c>
      <c r="D230" s="149"/>
      <c r="E230" s="98">
        <v>3000</v>
      </c>
      <c r="F230" s="95">
        <f t="shared" si="22"/>
        <v>0</v>
      </c>
      <c r="G230" s="159"/>
      <c r="H230" s="99" t="s">
        <v>984</v>
      </c>
      <c r="I230" s="96" t="str">
        <f>VLOOKUP(H230,Presupuesto!$B$11:$C$565,2,0)</f>
        <v>MUEBLES VARIOS DE OFICINA</v>
      </c>
      <c r="J230" s="96" t="str">
        <f t="shared" si="23"/>
        <v>Desarrollo del Sistema de Educación Superior</v>
      </c>
      <c r="K230" s="96" t="s">
        <v>394</v>
      </c>
    </row>
    <row r="231" spans="3:11" x14ac:dyDescent="0.25">
      <c r="C231" s="97" t="s">
        <v>68</v>
      </c>
      <c r="D231" s="149"/>
      <c r="E231" s="98">
        <v>10000</v>
      </c>
      <c r="F231" s="95">
        <f t="shared" si="22"/>
        <v>0</v>
      </c>
      <c r="G231" s="159"/>
      <c r="H231" s="99" t="s">
        <v>984</v>
      </c>
      <c r="I231" s="96" t="str">
        <f>VLOOKUP(H231,Presupuesto!$B$11:$C$565,2,0)</f>
        <v>MUEBLES VARIOS DE OFICINA</v>
      </c>
      <c r="J231" s="96" t="str">
        <f t="shared" si="23"/>
        <v>Desarrollo del Sistema de Educación Superior</v>
      </c>
      <c r="K231" s="96" t="s">
        <v>394</v>
      </c>
    </row>
    <row r="232" spans="3:11" x14ac:dyDescent="0.25">
      <c r="C232" s="97" t="s">
        <v>69</v>
      </c>
      <c r="D232" s="149"/>
      <c r="E232" s="98">
        <v>8000</v>
      </c>
      <c r="F232" s="95">
        <f t="shared" si="22"/>
        <v>0</v>
      </c>
      <c r="G232" s="159"/>
      <c r="H232" s="99" t="s">
        <v>987</v>
      </c>
      <c r="I232" s="96" t="str">
        <f>VLOOKUP(H232,Presupuesto!$B$11:$C$565,2,0)</f>
        <v>EQUIPOS VARIOS DE OFICINA</v>
      </c>
      <c r="J232" s="96" t="str">
        <f t="shared" si="23"/>
        <v>Desarrollo del Sistema de Educación Superior</v>
      </c>
      <c r="K232" s="96" t="s">
        <v>394</v>
      </c>
    </row>
    <row r="233" spans="3:11" x14ac:dyDescent="0.25">
      <c r="C233" s="97" t="s">
        <v>70</v>
      </c>
      <c r="D233" s="149"/>
      <c r="E233" s="98">
        <v>2000</v>
      </c>
      <c r="F233" s="95">
        <f t="shared" si="22"/>
        <v>0</v>
      </c>
      <c r="G233" s="159"/>
      <c r="H233" s="99" t="s">
        <v>987</v>
      </c>
      <c r="I233" s="96" t="str">
        <f>VLOOKUP(H233,Presupuesto!$B$11:$C$565,2,0)</f>
        <v>EQUIPOS VARIOS DE OFICINA</v>
      </c>
      <c r="J233" s="96" t="str">
        <f t="shared" si="23"/>
        <v>Desarrollo del Sistema de Educación Superior</v>
      </c>
      <c r="K233" s="96" t="s">
        <v>402</v>
      </c>
    </row>
    <row r="234" spans="3:11" x14ac:dyDescent="0.25">
      <c r="C234" s="97" t="s">
        <v>71</v>
      </c>
      <c r="D234" s="149"/>
      <c r="E234" s="98">
        <v>5000</v>
      </c>
      <c r="F234" s="95">
        <f t="shared" si="22"/>
        <v>0</v>
      </c>
      <c r="G234" s="159"/>
      <c r="H234" s="99" t="s">
        <v>987</v>
      </c>
      <c r="I234" s="96" t="str">
        <f>VLOOKUP(H234,Presupuesto!$B$11:$C$565,2,0)</f>
        <v>EQUIPOS VARIOS DE OFICINA</v>
      </c>
      <c r="J234" s="96" t="str">
        <f t="shared" si="23"/>
        <v>Desarrollo del Sistema de Educación Superior</v>
      </c>
      <c r="K234" s="96" t="s">
        <v>398</v>
      </c>
    </row>
    <row r="235" spans="3:11" ht="15.75" thickBot="1" x14ac:dyDescent="0.3">
      <c r="C235" s="100" t="s">
        <v>72</v>
      </c>
      <c r="D235" s="157"/>
      <c r="E235" s="102">
        <v>100000</v>
      </c>
      <c r="F235" s="103">
        <f t="shared" si="22"/>
        <v>0</v>
      </c>
      <c r="G235" s="160"/>
      <c r="H235" s="104" t="s">
        <v>987</v>
      </c>
      <c r="I235" s="104" t="str">
        <f>VLOOKUP(H235,Presupuesto!$B$11:$C$565,2,0)</f>
        <v>EQUIPOS VARIOS DE OFICINA</v>
      </c>
      <c r="J235" s="104" t="str">
        <f t="shared" si="23"/>
        <v>Desarrollo del Sistema de Educación Superior</v>
      </c>
      <c r="K235" s="122" t="s">
        <v>393</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$A$2:$Q$2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$A$1:$SU$1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283"/>
  <sheetViews>
    <sheetView showGridLines="0" topLeftCell="A7" zoomScale="84" zoomScaleNormal="84" workbookViewId="0">
      <selection activeCell="G23" sqref="G23"/>
    </sheetView>
  </sheetViews>
  <sheetFormatPr baseColWidth="10" defaultColWidth="11.5703125" defaultRowHeight="15" x14ac:dyDescent="0.25"/>
  <cols>
    <col min="1" max="1" width="5.7109375" style="84" customWidth="1"/>
    <col min="2" max="2" width="5.28515625" style="84" customWidth="1"/>
    <col min="3" max="3" width="46.85546875" style="84" bestFit="1" customWidth="1"/>
    <col min="4" max="4" width="23.7109375" style="84" bestFit="1" customWidth="1"/>
    <col min="5" max="6" width="13.85546875" style="84" customWidth="1"/>
    <col min="7" max="7" width="13.85546875" style="76" customWidth="1"/>
    <col min="8" max="8" width="16.42578125" style="84" customWidth="1"/>
    <col min="9" max="9" width="58.42578125" style="84" customWidth="1"/>
    <col min="10" max="10" width="22.42578125" style="84" bestFit="1" customWidth="1"/>
    <col min="11" max="11" width="11.5703125" style="84"/>
    <col min="12" max="12" width="15" style="84" customWidth="1"/>
    <col min="13"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0" t="s">
        <v>1356</v>
      </c>
      <c r="B2" s="120" t="s">
        <v>1358</v>
      </c>
      <c r="C2" s="120" t="s">
        <v>470</v>
      </c>
      <c r="D2" s="120" t="s">
        <v>1357</v>
      </c>
      <c r="E2" s="120" t="s">
        <v>1359</v>
      </c>
      <c r="F2" s="120" t="s">
        <v>471</v>
      </c>
      <c r="G2" s="158" t="s">
        <v>1360</v>
      </c>
      <c r="H2" s="120" t="s">
        <v>1361</v>
      </c>
      <c r="I2" s="120" t="s">
        <v>1362</v>
      </c>
      <c r="J2" s="120" t="s">
        <v>1446</v>
      </c>
      <c r="K2" s="120" t="s">
        <v>1363</v>
      </c>
      <c r="L2" s="120" t="s">
        <v>1364</v>
      </c>
      <c r="M2" s="120" t="s">
        <v>1365</v>
      </c>
      <c r="N2" s="120" t="s">
        <v>1366</v>
      </c>
      <c r="O2" s="120" t="s">
        <v>1367</v>
      </c>
      <c r="P2" s="120" t="s">
        <v>1453</v>
      </c>
      <c r="Q2" s="120" t="s">
        <v>1475</v>
      </c>
      <c r="R2" s="401" t="str">
        <f>+Presupuesto!D11</f>
        <v>Recurrente</v>
      </c>
      <c r="S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396" t="s">
        <v>419</v>
      </c>
      <c r="AI2" s="396" t="s">
        <v>420</v>
      </c>
      <c r="AJ2" s="396" t="s">
        <v>421</v>
      </c>
      <c r="AK2" s="396" t="s">
        <v>422</v>
      </c>
      <c r="AL2" s="396" t="s">
        <v>423</v>
      </c>
      <c r="AM2" s="396" t="s">
        <v>426</v>
      </c>
      <c r="AN2" s="396" t="s">
        <v>424</v>
      </c>
      <c r="AO2" s="396" t="s">
        <v>425</v>
      </c>
      <c r="AP2" s="396" t="s">
        <v>427</v>
      </c>
      <c r="AQ2" s="396" t="s">
        <v>428</v>
      </c>
      <c r="AR2" s="396" t="s">
        <v>429</v>
      </c>
      <c r="AS2" s="396" t="s">
        <v>430</v>
      </c>
      <c r="AT2" s="396" t="s">
        <v>431</v>
      </c>
      <c r="AU2" s="396" t="s">
        <v>432</v>
      </c>
      <c r="AV2" s="396" t="s">
        <v>433</v>
      </c>
      <c r="AW2" s="396" t="s">
        <v>434</v>
      </c>
      <c r="AX2" s="396" t="s">
        <v>435</v>
      </c>
      <c r="AY2" s="396" t="s">
        <v>436</v>
      </c>
      <c r="AZ2" s="396" t="s">
        <v>437</v>
      </c>
      <c r="BA2" s="396" t="s">
        <v>438</v>
      </c>
      <c r="BB2" s="396" t="s">
        <v>439</v>
      </c>
      <c r="BC2" s="396" t="s">
        <v>440</v>
      </c>
      <c r="BD2" s="396" t="s">
        <v>441</v>
      </c>
      <c r="BE2" s="396" t="s">
        <v>442</v>
      </c>
      <c r="BF2" s="396" t="s">
        <v>443</v>
      </c>
      <c r="BG2" s="396" t="s">
        <v>444</v>
      </c>
      <c r="BH2" s="396" t="s">
        <v>445</v>
      </c>
      <c r="BI2" s="396" t="s">
        <v>446</v>
      </c>
      <c r="BJ2" s="396" t="s">
        <v>447</v>
      </c>
      <c r="BK2" s="396" t="s">
        <v>448</v>
      </c>
      <c r="BL2" s="396" t="s">
        <v>449</v>
      </c>
      <c r="BM2" s="396" t="s">
        <v>450</v>
      </c>
      <c r="BN2" s="396" t="s">
        <v>451</v>
      </c>
      <c r="BO2" s="396" t="s">
        <v>452</v>
      </c>
      <c r="BP2" s="396" t="s">
        <v>453</v>
      </c>
      <c r="BQ2" s="396" t="s">
        <v>454</v>
      </c>
      <c r="BR2" s="396" t="s">
        <v>455</v>
      </c>
      <c r="BS2" s="396" t="s">
        <v>456</v>
      </c>
      <c r="BT2" s="396" t="s">
        <v>457</v>
      </c>
      <c r="BU2" s="396" t="s">
        <v>458</v>
      </c>
      <c r="CB2" s="120" t="s">
        <v>1336</v>
      </c>
      <c r="CC2" s="120" t="s">
        <v>1337</v>
      </c>
      <c r="CD2" s="120" t="s">
        <v>1335</v>
      </c>
      <c r="CE2" s="120" t="s">
        <v>1338</v>
      </c>
    </row>
    <row r="3" spans="1:515" hidden="1" x14ac:dyDescent="0.25">
      <c r="AH3" s="397">
        <v>2500</v>
      </c>
      <c r="AI3" s="397">
        <v>1900</v>
      </c>
      <c r="AJ3" s="397">
        <v>1650</v>
      </c>
      <c r="AK3" s="397">
        <v>1580</v>
      </c>
      <c r="AL3" s="397">
        <v>2250</v>
      </c>
      <c r="AM3" s="397">
        <v>1650</v>
      </c>
      <c r="AN3" s="397">
        <v>1400</v>
      </c>
      <c r="AO3" s="398">
        <v>1340</v>
      </c>
      <c r="AP3" s="398">
        <v>2000</v>
      </c>
      <c r="AQ3" s="398">
        <v>1400</v>
      </c>
      <c r="AR3" s="398">
        <v>1150</v>
      </c>
      <c r="AS3" s="398">
        <v>1100</v>
      </c>
      <c r="AT3" s="398">
        <v>1750</v>
      </c>
      <c r="AU3" s="398">
        <v>1150</v>
      </c>
      <c r="AV3" s="398">
        <v>900</v>
      </c>
      <c r="AW3" s="398">
        <v>860</v>
      </c>
      <c r="AX3" s="398">
        <v>1200</v>
      </c>
      <c r="AY3" s="399">
        <v>900</v>
      </c>
      <c r="AZ3" s="399">
        <v>650</v>
      </c>
      <c r="BA3" s="399">
        <v>620</v>
      </c>
      <c r="BB3" s="397">
        <f>+'Cuadro Resumen'!C213</f>
        <v>6045.3105000000005</v>
      </c>
      <c r="BC3" s="397">
        <f>+'Cuadro Resumen'!D213</f>
        <v>5571.1684999999998</v>
      </c>
      <c r="BD3" s="397">
        <f>+'Cuadro Resumen'!E213</f>
        <v>7112.13</v>
      </c>
      <c r="BE3" s="397">
        <f>+'Cuadro Resumen'!F213</f>
        <v>6637.9880000000003</v>
      </c>
      <c r="BF3" s="397">
        <f>+'Cuadro Resumen'!C214</f>
        <v>5334.0974999999999</v>
      </c>
      <c r="BG3" s="397">
        <f>+'Cuadro Resumen'!D214</f>
        <v>4859.9555</v>
      </c>
      <c r="BH3" s="397">
        <f>+'Cuadro Resumen'!E214</f>
        <v>6400.9170000000004</v>
      </c>
      <c r="BI3" s="397">
        <f>+'Cuadro Resumen'!F214</f>
        <v>5926.7750000000005</v>
      </c>
      <c r="BJ3" s="398">
        <f>+'Cuadro Resumen'!C215</f>
        <v>4622.8845000000001</v>
      </c>
      <c r="BK3" s="398">
        <f>+'Cuadro Resumen'!D215</f>
        <v>4267.2780000000002</v>
      </c>
      <c r="BL3" s="398">
        <f>+'Cuadro Resumen'!E215</f>
        <v>5689.7039999999997</v>
      </c>
      <c r="BM3" s="398">
        <f>+'Cuadro Resumen'!F215</f>
        <v>5215.5619999999999</v>
      </c>
      <c r="BN3" s="398">
        <f>+'Cuadro Resumen'!C216</f>
        <v>3911.6714999999999</v>
      </c>
      <c r="BO3" s="398">
        <f>+'Cuadro Resumen'!D216</f>
        <v>3556.0650000000001</v>
      </c>
      <c r="BP3" s="398">
        <f>+'Cuadro Resumen'!E216</f>
        <v>4978.491</v>
      </c>
      <c r="BQ3" s="398">
        <f>+'Cuadro Resumen'!F216</f>
        <v>4622.8845000000001</v>
      </c>
      <c r="BR3" s="398">
        <f>+'Cuadro Resumen'!C217</f>
        <v>3437.5295000000001</v>
      </c>
      <c r="BS3" s="398">
        <f>+'Cuadro Resumen'!D217</f>
        <v>3200.4585000000002</v>
      </c>
      <c r="BT3" s="398">
        <f>+'Cuadro Resumen'!E217</f>
        <v>4385.8135000000002</v>
      </c>
      <c r="BU3" s="398">
        <f>+'Cuadro Resumen'!F217</f>
        <v>4030.2069999999999</v>
      </c>
      <c r="CB3" s="84">
        <v>35000</v>
      </c>
      <c r="CC3" s="84">
        <v>15000</v>
      </c>
      <c r="CD3" s="84">
        <v>35000</v>
      </c>
      <c r="CE3" s="84">
        <v>15000</v>
      </c>
    </row>
    <row r="4" spans="1:515" ht="15.75" thickBot="1" x14ac:dyDescent="0.3"/>
    <row r="5" spans="1:515" ht="53.25" thickBot="1" x14ac:dyDescent="0.3">
      <c r="C5" s="85" t="s">
        <v>382</v>
      </c>
      <c r="D5" s="196">
        <f>SUMIF(C:C,$C$10,D:D)</f>
        <v>52800</v>
      </c>
    </row>
    <row r="8" spans="1:515" x14ac:dyDescent="0.25">
      <c r="C8" s="105"/>
      <c r="D8" s="105"/>
      <c r="E8" s="105"/>
      <c r="F8" s="105"/>
      <c r="G8" s="77"/>
      <c r="H8" s="105"/>
      <c r="I8" s="105"/>
    </row>
    <row r="9" spans="1:515" ht="15.75" thickBot="1" x14ac:dyDescent="0.3">
      <c r="C9" s="105"/>
      <c r="D9" s="105"/>
      <c r="E9" s="105"/>
      <c r="F9" s="105"/>
      <c r="G9" s="77"/>
      <c r="H9" s="105"/>
      <c r="I9" s="105"/>
    </row>
    <row r="10" spans="1:515" ht="15.75" customHeight="1" thickBot="1" x14ac:dyDescent="0.3">
      <c r="B10" s="91"/>
      <c r="C10" s="29" t="s">
        <v>43</v>
      </c>
      <c r="D10" s="106">
        <f>SUM(F17:F30)</f>
        <v>52800</v>
      </c>
      <c r="F10" s="70"/>
      <c r="G10" s="78"/>
      <c r="H10" s="70"/>
      <c r="I10" s="70"/>
    </row>
    <row r="11" spans="1:515" ht="15" customHeight="1" x14ac:dyDescent="0.25">
      <c r="B11" s="91"/>
      <c r="C11" s="70"/>
      <c r="D11" s="31"/>
      <c r="E11" s="91"/>
      <c r="F11" s="91"/>
      <c r="G11" s="91"/>
      <c r="H11" s="75"/>
      <c r="I11" s="75"/>
      <c r="J11" s="75"/>
      <c r="K11" s="110"/>
    </row>
    <row r="12" spans="1:515" ht="15" customHeight="1" x14ac:dyDescent="0.25">
      <c r="B12" s="91"/>
      <c r="C12" s="70"/>
      <c r="D12" s="31"/>
      <c r="E12" s="91"/>
      <c r="F12" s="91"/>
      <c r="G12" s="91"/>
      <c r="H12" s="75"/>
      <c r="I12" s="75"/>
      <c r="J12" s="75"/>
      <c r="K12" s="110"/>
    </row>
    <row r="13" spans="1:515" ht="15.75" customHeight="1" x14ac:dyDescent="0.25">
      <c r="B13" s="91"/>
      <c r="C13" s="200" t="s">
        <v>391</v>
      </c>
      <c r="D13" s="322" t="s">
        <v>2223</v>
      </c>
      <c r="E13" s="91"/>
      <c r="F13" s="91"/>
      <c r="G13" s="91"/>
      <c r="H13" s="75"/>
      <c r="I13" s="75"/>
      <c r="J13" s="75"/>
      <c r="K13" s="110"/>
    </row>
    <row r="14" spans="1:515" ht="18.75" customHeight="1" x14ac:dyDescent="0.25">
      <c r="B14" s="91"/>
      <c r="C14" s="20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TIC_vacía'!$F:$G,2,FALSE),IFERROR(VLOOKUP(D13,'16. Desa. del Sistema Educ.Sup.'!$F:$G,2,FALSE),IFERROR(VLOOKUP(D13,'8. Cultura de Inno. Insti...'!$F:$G,2,FALSE),VLOOKUP(D13,'7. Lo Esencial de la Reforma U.'!$F:$G,2,0)))))))))))))))))</f>
        <v>Participación activa dentro de la RED AUREA (Red de bibliotecas universitarias de Honduras).</v>
      </c>
      <c r="D14" s="31"/>
      <c r="E14" s="91"/>
      <c r="F14" s="91"/>
      <c r="G14" s="91"/>
      <c r="H14" s="75"/>
      <c r="I14" s="75"/>
      <c r="J14" s="75"/>
      <c r="K14" s="110"/>
    </row>
    <row r="15" spans="1:515" ht="15" customHeight="1" x14ac:dyDescent="0.25">
      <c r="B15" s="91"/>
      <c r="F15" s="91"/>
      <c r="G15" s="75"/>
      <c r="H15" s="75"/>
      <c r="I15" s="75"/>
    </row>
    <row r="16" spans="1:515" ht="32.25" customHeight="1" thickBot="1" x14ac:dyDescent="0.3">
      <c r="B16" s="91"/>
      <c r="C16" s="147" t="s">
        <v>44</v>
      </c>
      <c r="D16" s="147" t="s">
        <v>55</v>
      </c>
      <c r="E16" s="147" t="s">
        <v>57</v>
      </c>
      <c r="F16" s="148" t="s">
        <v>27</v>
      </c>
      <c r="G16" s="148" t="s">
        <v>130</v>
      </c>
      <c r="H16" s="147" t="s">
        <v>46</v>
      </c>
      <c r="I16" s="147" t="s">
        <v>131</v>
      </c>
      <c r="J16" s="147" t="s">
        <v>409</v>
      </c>
      <c r="K16" s="147" t="s">
        <v>410</v>
      </c>
      <c r="L16" s="147" t="s">
        <v>463</v>
      </c>
    </row>
    <row r="17" spans="2:12" ht="15.75" thickBot="1" x14ac:dyDescent="0.3">
      <c r="B17" s="91"/>
      <c r="C17" s="277" t="s">
        <v>1338</v>
      </c>
      <c r="D17" s="156"/>
      <c r="E17" s="94">
        <f>HLOOKUP($C17,$CB$2:$CE$3,2,0)</f>
        <v>15000</v>
      </c>
      <c r="F17" s="95">
        <f>D17*E17</f>
        <v>0</v>
      </c>
      <c r="G17" s="163"/>
      <c r="H17" s="96" t="s">
        <v>1013</v>
      </c>
      <c r="I17" s="96" t="str">
        <f>VLOOKUP(H17,Presupuesto!$B$11:$C$565,2,0)</f>
        <v>EQUIPO DE COMPUTACION</v>
      </c>
      <c r="J17" s="213" t="s">
        <v>1446</v>
      </c>
      <c r="K17" s="96" t="s">
        <v>393</v>
      </c>
      <c r="L17" s="96"/>
    </row>
    <row r="18" spans="2:12" x14ac:dyDescent="0.25">
      <c r="B18" s="91"/>
      <c r="C18" s="277" t="s">
        <v>1336</v>
      </c>
      <c r="D18" s="149"/>
      <c r="E18" s="94">
        <f>HLOOKUP($C18,$CB$2:$CE$3,2,0)</f>
        <v>35000</v>
      </c>
      <c r="F18" s="95">
        <f>D18*E18</f>
        <v>0</v>
      </c>
      <c r="G18" s="163"/>
      <c r="H18" s="99" t="s">
        <v>1013</v>
      </c>
      <c r="I18" s="99" t="str">
        <f>VLOOKUP(H18,Presupuesto!$B$11:$C$565,2,0)</f>
        <v>EQUIPO DE COMPUTACION</v>
      </c>
      <c r="J18" s="96" t="str">
        <f t="shared" ref="J18:J29" si="0">$J$17</f>
        <v>Posgrado</v>
      </c>
      <c r="K18" s="96" t="s">
        <v>411</v>
      </c>
      <c r="L18" s="96"/>
    </row>
    <row r="19" spans="2:12" x14ac:dyDescent="0.25">
      <c r="B19" s="91"/>
      <c r="C19" s="97" t="s">
        <v>73</v>
      </c>
      <c r="D19" s="149"/>
      <c r="E19" s="98">
        <v>4000</v>
      </c>
      <c r="F19" s="95">
        <f t="shared" ref="F19:F30" si="1">D19*E19</f>
        <v>0</v>
      </c>
      <c r="G19" s="163"/>
      <c r="H19" s="99" t="s">
        <v>985</v>
      </c>
      <c r="I19" s="99" t="str">
        <f>VLOOKUP(H19,Presupuesto!$B$11:$C$565,2,0)</f>
        <v>EQUIPOS VARIOS DE OFICINA</v>
      </c>
      <c r="J19" s="96" t="str">
        <f t="shared" si="0"/>
        <v>Posgrado</v>
      </c>
      <c r="K19" s="96" t="s">
        <v>394</v>
      </c>
      <c r="L19" s="96"/>
    </row>
    <row r="20" spans="2:12" x14ac:dyDescent="0.25">
      <c r="B20" s="91"/>
      <c r="C20" s="97" t="s">
        <v>74</v>
      </c>
      <c r="D20" s="149"/>
      <c r="E20" s="98">
        <v>8000</v>
      </c>
      <c r="F20" s="95">
        <f t="shared" si="1"/>
        <v>0</v>
      </c>
      <c r="G20" s="163"/>
      <c r="H20" s="99" t="s">
        <v>1013</v>
      </c>
      <c r="I20" s="99" t="str">
        <f>VLOOKUP(H20,Presupuesto!$B$11:$C$565,2,0)</f>
        <v>EQUIPO DE COMPUTACION</v>
      </c>
      <c r="J20" s="96" t="str">
        <f t="shared" si="0"/>
        <v>Posgrado</v>
      </c>
      <c r="K20" s="96" t="s">
        <v>394</v>
      </c>
      <c r="L20" s="96"/>
    </row>
    <row r="21" spans="2:12" x14ac:dyDescent="0.25">
      <c r="B21" s="91"/>
      <c r="C21" s="97" t="s">
        <v>75</v>
      </c>
      <c r="D21" s="149"/>
      <c r="E21" s="98">
        <v>5000</v>
      </c>
      <c r="F21" s="95">
        <f t="shared" si="1"/>
        <v>0</v>
      </c>
      <c r="G21" s="163"/>
      <c r="H21" s="99" t="s">
        <v>1013</v>
      </c>
      <c r="I21" s="99" t="str">
        <f>VLOOKUP(H21,Presupuesto!$B$11:$C$565,2,0)</f>
        <v>EQUIPO DE COMPUTACION</v>
      </c>
      <c r="J21" s="96" t="str">
        <f t="shared" si="0"/>
        <v>Posgrado</v>
      </c>
      <c r="K21" s="96" t="s">
        <v>394</v>
      </c>
      <c r="L21" s="96"/>
    </row>
    <row r="22" spans="2:12" x14ac:dyDescent="0.25">
      <c r="B22" s="91"/>
      <c r="C22" s="97" t="s">
        <v>35</v>
      </c>
      <c r="D22" s="149"/>
      <c r="E22" s="98">
        <v>13000</v>
      </c>
      <c r="F22" s="95">
        <f t="shared" si="1"/>
        <v>0</v>
      </c>
      <c r="G22" s="163"/>
      <c r="H22" s="99" t="s">
        <v>999</v>
      </c>
      <c r="I22" s="99" t="str">
        <f>VLOOKUP(H22,Presupuesto!$B$11:$C$565,2,0)</f>
        <v>EQUIPO DE TRANSPORTE TRACCION Y ELEVACION</v>
      </c>
      <c r="J22" s="96" t="str">
        <f t="shared" si="0"/>
        <v>Posgrado</v>
      </c>
      <c r="K22" s="96" t="s">
        <v>394</v>
      </c>
      <c r="L22" s="96"/>
    </row>
    <row r="23" spans="2:12" x14ac:dyDescent="0.25">
      <c r="B23" s="91"/>
      <c r="C23" s="97" t="s">
        <v>76</v>
      </c>
      <c r="D23" s="149"/>
      <c r="E23" s="98">
        <v>15000</v>
      </c>
      <c r="F23" s="95">
        <f t="shared" si="1"/>
        <v>0</v>
      </c>
      <c r="G23" s="163"/>
      <c r="H23" s="99" t="s">
        <v>999</v>
      </c>
      <c r="I23" s="99" t="str">
        <f>VLOOKUP(H23,Presupuesto!$B$11:$C$565,2,0)</f>
        <v>EQUIPO DE TRANSPORTE TRACCION Y ELEVACION</v>
      </c>
      <c r="J23" s="96" t="str">
        <f t="shared" si="0"/>
        <v>Posgrado</v>
      </c>
      <c r="K23" s="96" t="s">
        <v>394</v>
      </c>
      <c r="L23" s="96"/>
    </row>
    <row r="24" spans="2:12" x14ac:dyDescent="0.25">
      <c r="B24" s="91"/>
      <c r="C24" s="97" t="s">
        <v>77</v>
      </c>
      <c r="D24" s="149"/>
      <c r="E24" s="98">
        <v>10000</v>
      </c>
      <c r="F24" s="95">
        <f t="shared" si="1"/>
        <v>0</v>
      </c>
      <c r="G24" s="163"/>
      <c r="H24" s="99" t="s">
        <v>999</v>
      </c>
      <c r="I24" s="99" t="str">
        <f>VLOOKUP(H24,Presupuesto!$B$11:$C$565,2,0)</f>
        <v>EQUIPO DE TRANSPORTE TRACCION Y ELEVACION</v>
      </c>
      <c r="J24" s="96" t="str">
        <f t="shared" si="0"/>
        <v>Posgrado</v>
      </c>
      <c r="K24" s="96" t="s">
        <v>402</v>
      </c>
      <c r="L24" s="96"/>
    </row>
    <row r="25" spans="2:12" x14ac:dyDescent="0.25">
      <c r="C25" s="97" t="s">
        <v>78</v>
      </c>
      <c r="D25" s="149">
        <v>1</v>
      </c>
      <c r="E25" s="98">
        <v>52800</v>
      </c>
      <c r="F25" s="95">
        <f t="shared" si="1"/>
        <v>52800</v>
      </c>
      <c r="G25" s="163" t="s">
        <v>128</v>
      </c>
      <c r="H25" s="99" t="s">
        <v>1045</v>
      </c>
      <c r="I25" s="99" t="str">
        <f>VLOOKUP(H25,Presupuesto!$B$11:$C$565,2,0)</f>
        <v>APLICACIONES INFORMATICAS</v>
      </c>
      <c r="J25" s="96" t="str">
        <f t="shared" si="0"/>
        <v>Posgrado</v>
      </c>
      <c r="K25" s="96" t="s">
        <v>398</v>
      </c>
      <c r="L25" s="96" t="s">
        <v>2246</v>
      </c>
    </row>
    <row r="26" spans="2:12" x14ac:dyDescent="0.25">
      <c r="C26" s="107" t="s">
        <v>79</v>
      </c>
      <c r="D26" s="149"/>
      <c r="E26" s="98">
        <v>2000</v>
      </c>
      <c r="F26" s="95">
        <f t="shared" si="1"/>
        <v>0</v>
      </c>
      <c r="G26" s="163"/>
      <c r="H26" s="108" t="s">
        <v>1013</v>
      </c>
      <c r="I26" s="108" t="str">
        <f>VLOOKUP(H26,Presupuesto!$B$11:$C$565,2,0)</f>
        <v>EQUIPO DE COMPUTACION</v>
      </c>
      <c r="J26" s="96" t="str">
        <f t="shared" si="0"/>
        <v>Posgrado</v>
      </c>
      <c r="K26" s="96" t="s">
        <v>394</v>
      </c>
      <c r="L26" s="96"/>
    </row>
    <row r="27" spans="2:12" x14ac:dyDescent="0.25">
      <c r="C27" s="107" t="s">
        <v>1456</v>
      </c>
      <c r="D27" s="149"/>
      <c r="E27" s="98">
        <v>1500</v>
      </c>
      <c r="F27" s="95">
        <f t="shared" si="1"/>
        <v>0</v>
      </c>
      <c r="G27" s="163"/>
      <c r="H27" s="108" t="s">
        <v>945</v>
      </c>
      <c r="I27" s="108" t="str">
        <f>VLOOKUP(H27,Presupuesto!$B$11:$C$565,2,0)</f>
        <v>UTILES Y MATERIALES ELECTRICOS</v>
      </c>
      <c r="J27" s="96" t="str">
        <f t="shared" si="0"/>
        <v>Posgrado</v>
      </c>
      <c r="K27" s="96" t="s">
        <v>394</v>
      </c>
      <c r="L27" s="96"/>
    </row>
    <row r="28" spans="2:12" x14ac:dyDescent="0.25">
      <c r="C28" s="107" t="s">
        <v>80</v>
      </c>
      <c r="D28" s="149"/>
      <c r="E28" s="98">
        <v>1500</v>
      </c>
      <c r="F28" s="95">
        <f t="shared" si="1"/>
        <v>0</v>
      </c>
      <c r="G28" s="163"/>
      <c r="H28" s="108" t="s">
        <v>1013</v>
      </c>
      <c r="I28" s="108" t="str">
        <f>VLOOKUP(H28,Presupuesto!$B$11:$C$565,2,0)</f>
        <v>EQUIPO DE COMPUTACION</v>
      </c>
      <c r="J28" s="96" t="str">
        <f t="shared" si="0"/>
        <v>Posgrado</v>
      </c>
      <c r="K28" s="96" t="s">
        <v>394</v>
      </c>
      <c r="L28" s="96"/>
    </row>
    <row r="29" spans="2:12" x14ac:dyDescent="0.25">
      <c r="C29" s="107" t="s">
        <v>81</v>
      </c>
      <c r="D29" s="149"/>
      <c r="E29" s="98">
        <v>500</v>
      </c>
      <c r="F29" s="95">
        <f t="shared" si="1"/>
        <v>0</v>
      </c>
      <c r="G29" s="163"/>
      <c r="H29" s="108" t="s">
        <v>954</v>
      </c>
      <c r="I29" s="108" t="str">
        <f>VLOOKUP(H29,Presupuesto!$B$11:$C$565,2,0)</f>
        <v>OTROS RESPUESTOS Y ACCESORIOS MENORES</v>
      </c>
      <c r="J29" s="96" t="str">
        <f t="shared" si="0"/>
        <v>Posgrado</v>
      </c>
      <c r="K29" s="96" t="s">
        <v>394</v>
      </c>
      <c r="L29" s="96"/>
    </row>
    <row r="30" spans="2:12" ht="15.75" thickBot="1" x14ac:dyDescent="0.3">
      <c r="B30" s="91"/>
      <c r="C30" s="100" t="s">
        <v>82</v>
      </c>
      <c r="D30" s="157"/>
      <c r="E30" s="102">
        <v>20</v>
      </c>
      <c r="F30" s="103">
        <f t="shared" si="1"/>
        <v>0</v>
      </c>
      <c r="G30" s="160"/>
      <c r="H30" s="104" t="s">
        <v>954</v>
      </c>
      <c r="I30" s="104" t="str">
        <f>VLOOKUP(H30,Presupuesto!$B$11:$C$565,2,0)</f>
        <v>OTROS RESPUESTOS Y ACCESORIOS MENORES</v>
      </c>
      <c r="J30" s="104" t="str">
        <f>$J$17</f>
        <v>Posgrado</v>
      </c>
      <c r="K30" s="122" t="s">
        <v>393</v>
      </c>
      <c r="L30" s="122"/>
    </row>
    <row r="31" spans="2:12" ht="15" customHeight="1" x14ac:dyDescent="0.25">
      <c r="B31" s="91"/>
      <c r="F31" s="91"/>
      <c r="G31" s="75"/>
      <c r="H31" s="75"/>
      <c r="I31" s="75"/>
    </row>
    <row r="32" spans="2:12" ht="15.75" customHeight="1" thickBot="1" x14ac:dyDescent="0.3"/>
    <row r="33" spans="3:12" ht="15.75" customHeight="1" thickBot="1" x14ac:dyDescent="0.3">
      <c r="C33" s="29" t="s">
        <v>43</v>
      </c>
      <c r="D33" s="106">
        <f>SUM(F40:F53)</f>
        <v>0</v>
      </c>
      <c r="F33" s="70"/>
      <c r="G33" s="78"/>
      <c r="H33" s="70"/>
      <c r="I33" s="70"/>
    </row>
    <row r="34" spans="3:12" ht="15" customHeight="1" x14ac:dyDescent="0.25">
      <c r="C34" s="70"/>
      <c r="D34" s="31"/>
      <c r="E34" s="91"/>
      <c r="F34" s="91"/>
      <c r="G34" s="91"/>
      <c r="H34" s="75"/>
      <c r="I34" s="75"/>
      <c r="J34" s="75"/>
      <c r="K34" s="110"/>
    </row>
    <row r="35" spans="3:12" ht="15" customHeight="1" x14ac:dyDescent="0.25">
      <c r="C35" s="70"/>
      <c r="D35" s="31"/>
      <c r="E35" s="91"/>
      <c r="F35" s="91"/>
      <c r="G35" s="91"/>
      <c r="H35" s="75"/>
      <c r="I35" s="75"/>
      <c r="J35" s="75"/>
      <c r="K35" s="110"/>
    </row>
    <row r="36" spans="3:12" ht="15.75" customHeight="1" x14ac:dyDescent="0.25">
      <c r="C36" s="200" t="s">
        <v>391</v>
      </c>
      <c r="D36" s="322"/>
      <c r="E36" s="91"/>
      <c r="F36" s="91"/>
      <c r="G36" s="91"/>
      <c r="H36" s="75"/>
      <c r="I36" s="75"/>
      <c r="J36" s="75"/>
      <c r="K36" s="110"/>
    </row>
    <row r="37" spans="3:12" ht="18.75" customHeight="1" x14ac:dyDescent="0.25">
      <c r="C37" s="205"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1"/>
      <c r="F37" s="91"/>
      <c r="G37" s="91"/>
      <c r="H37" s="75"/>
      <c r="I37" s="75"/>
      <c r="J37" s="75"/>
      <c r="K37" s="110"/>
    </row>
    <row r="38" spans="3:12" ht="15" customHeight="1" x14ac:dyDescent="0.25">
      <c r="F38" s="91"/>
      <c r="G38" s="75"/>
      <c r="H38" s="75"/>
      <c r="I38" s="75"/>
    </row>
    <row r="39" spans="3:12" ht="30.75" thickBot="1" x14ac:dyDescent="0.3">
      <c r="C39" s="147" t="s">
        <v>44</v>
      </c>
      <c r="D39" s="147" t="s">
        <v>55</v>
      </c>
      <c r="E39" s="147" t="s">
        <v>57</v>
      </c>
      <c r="F39" s="148" t="s">
        <v>27</v>
      </c>
      <c r="G39" s="148" t="s">
        <v>130</v>
      </c>
      <c r="H39" s="147" t="s">
        <v>46</v>
      </c>
      <c r="I39" s="147" t="s">
        <v>131</v>
      </c>
      <c r="J39" s="147" t="s">
        <v>409</v>
      </c>
      <c r="K39" s="147" t="s">
        <v>410</v>
      </c>
      <c r="L39" s="147" t="s">
        <v>463</v>
      </c>
    </row>
    <row r="40" spans="3:12" ht="15.75" thickBot="1" x14ac:dyDescent="0.3">
      <c r="C40" s="277" t="s">
        <v>1338</v>
      </c>
      <c r="D40" s="156"/>
      <c r="E40" s="94">
        <f>HLOOKUP($C40,$CB$2:$CE$3,2,0)</f>
        <v>15000</v>
      </c>
      <c r="F40" s="95">
        <f>D40*E40</f>
        <v>0</v>
      </c>
      <c r="G40" s="163"/>
      <c r="H40" s="96" t="s">
        <v>1013</v>
      </c>
      <c r="I40" s="96" t="str">
        <f>VLOOKUP(H40,Presupuesto!$B$11:$C$565,2,0)</f>
        <v>EQUIPO DE COMPUTACION</v>
      </c>
      <c r="J40" s="213" t="s">
        <v>1446</v>
      </c>
      <c r="K40" s="96" t="s">
        <v>393</v>
      </c>
      <c r="L40" s="96"/>
    </row>
    <row r="41" spans="3:12" x14ac:dyDescent="0.25">
      <c r="C41" s="277" t="s">
        <v>1336</v>
      </c>
      <c r="D41" s="149"/>
      <c r="E41" s="94">
        <f>HLOOKUP($C41,$CB$2:$CE$3,2,0)</f>
        <v>35000</v>
      </c>
      <c r="F41" s="95">
        <f>D41*E41</f>
        <v>0</v>
      </c>
      <c r="G41" s="163"/>
      <c r="H41" s="99" t="s">
        <v>1013</v>
      </c>
      <c r="I41" s="99" t="str">
        <f>VLOOKUP(H41,Presupuesto!$B$11:$C$565,2,0)</f>
        <v>EQUIPO DE COMPUTACION</v>
      </c>
      <c r="J41" s="96" t="str">
        <f>$J$40</f>
        <v>Posgrado</v>
      </c>
      <c r="K41" s="96" t="s">
        <v>411</v>
      </c>
      <c r="L41" s="96"/>
    </row>
    <row r="42" spans="3:12" x14ac:dyDescent="0.25">
      <c r="C42" s="97" t="s">
        <v>73</v>
      </c>
      <c r="D42" s="149"/>
      <c r="E42" s="98">
        <v>4000</v>
      </c>
      <c r="F42" s="95">
        <f t="shared" ref="F42:F53" si="2">D42*E42</f>
        <v>0</v>
      </c>
      <c r="G42" s="163"/>
      <c r="H42" s="99" t="s">
        <v>985</v>
      </c>
      <c r="I42" s="99" t="str">
        <f>VLOOKUP(H42,Presupuesto!$B$11:$C$565,2,0)</f>
        <v>EQUIPOS VARIOS DE OFICINA</v>
      </c>
      <c r="J42" s="96" t="str">
        <f t="shared" ref="J42:J53" si="3">$J$40</f>
        <v>Posgrado</v>
      </c>
      <c r="K42" s="96" t="s">
        <v>394</v>
      </c>
      <c r="L42" s="96"/>
    </row>
    <row r="43" spans="3:12" x14ac:dyDescent="0.25">
      <c r="C43" s="97" t="s">
        <v>74</v>
      </c>
      <c r="D43" s="149"/>
      <c r="E43" s="98">
        <v>8000</v>
      </c>
      <c r="F43" s="95">
        <f t="shared" si="2"/>
        <v>0</v>
      </c>
      <c r="G43" s="163"/>
      <c r="H43" s="99" t="s">
        <v>1013</v>
      </c>
      <c r="I43" s="99" t="str">
        <f>VLOOKUP(H43,Presupuesto!$B$11:$C$565,2,0)</f>
        <v>EQUIPO DE COMPUTACION</v>
      </c>
      <c r="J43" s="96" t="str">
        <f t="shared" si="3"/>
        <v>Posgrado</v>
      </c>
      <c r="K43" s="96" t="s">
        <v>394</v>
      </c>
      <c r="L43" s="96"/>
    </row>
    <row r="44" spans="3:12" x14ac:dyDescent="0.25">
      <c r="C44" s="97" t="s">
        <v>75</v>
      </c>
      <c r="D44" s="149"/>
      <c r="E44" s="98">
        <v>5000</v>
      </c>
      <c r="F44" s="95">
        <f t="shared" si="2"/>
        <v>0</v>
      </c>
      <c r="G44" s="163"/>
      <c r="H44" s="99" t="s">
        <v>1013</v>
      </c>
      <c r="I44" s="99" t="str">
        <f>VLOOKUP(H44,Presupuesto!$B$11:$C$565,2,0)</f>
        <v>EQUIPO DE COMPUTACION</v>
      </c>
      <c r="J44" s="96" t="str">
        <f t="shared" si="3"/>
        <v>Posgrado</v>
      </c>
      <c r="K44" s="96" t="s">
        <v>394</v>
      </c>
      <c r="L44" s="96"/>
    </row>
    <row r="45" spans="3:12" x14ac:dyDescent="0.25">
      <c r="C45" s="97" t="s">
        <v>35</v>
      </c>
      <c r="D45" s="149"/>
      <c r="E45" s="98">
        <v>13000</v>
      </c>
      <c r="F45" s="95">
        <f t="shared" si="2"/>
        <v>0</v>
      </c>
      <c r="G45" s="163"/>
      <c r="H45" s="99" t="s">
        <v>999</v>
      </c>
      <c r="I45" s="99" t="str">
        <f>VLOOKUP(H45,Presupuesto!$B$11:$C$565,2,0)</f>
        <v>EQUIPO DE TRANSPORTE TRACCION Y ELEVACION</v>
      </c>
      <c r="J45" s="96" t="str">
        <f t="shared" si="3"/>
        <v>Posgrado</v>
      </c>
      <c r="K45" s="96" t="s">
        <v>394</v>
      </c>
      <c r="L45" s="96"/>
    </row>
    <row r="46" spans="3:12" x14ac:dyDescent="0.25">
      <c r="C46" s="97" t="s">
        <v>76</v>
      </c>
      <c r="D46" s="149"/>
      <c r="E46" s="98">
        <v>15000</v>
      </c>
      <c r="F46" s="95">
        <f t="shared" si="2"/>
        <v>0</v>
      </c>
      <c r="G46" s="163"/>
      <c r="H46" s="99" t="s">
        <v>999</v>
      </c>
      <c r="I46" s="99" t="str">
        <f>VLOOKUP(H46,Presupuesto!$B$11:$C$565,2,0)</f>
        <v>EQUIPO DE TRANSPORTE TRACCION Y ELEVACION</v>
      </c>
      <c r="J46" s="96" t="str">
        <f t="shared" si="3"/>
        <v>Posgrado</v>
      </c>
      <c r="K46" s="96" t="s">
        <v>394</v>
      </c>
      <c r="L46" s="96"/>
    </row>
    <row r="47" spans="3:12" x14ac:dyDescent="0.25">
      <c r="C47" s="97" t="s">
        <v>77</v>
      </c>
      <c r="D47" s="149"/>
      <c r="E47" s="98">
        <v>10000</v>
      </c>
      <c r="F47" s="95">
        <f t="shared" si="2"/>
        <v>0</v>
      </c>
      <c r="G47" s="163"/>
      <c r="H47" s="99" t="s">
        <v>999</v>
      </c>
      <c r="I47" s="99" t="str">
        <f>VLOOKUP(H47,Presupuesto!$B$11:$C$565,2,0)</f>
        <v>EQUIPO DE TRANSPORTE TRACCION Y ELEVACION</v>
      </c>
      <c r="J47" s="96" t="str">
        <f t="shared" si="3"/>
        <v>Posgrado</v>
      </c>
      <c r="K47" s="96" t="s">
        <v>402</v>
      </c>
      <c r="L47" s="96"/>
    </row>
    <row r="48" spans="3:12" x14ac:dyDescent="0.25">
      <c r="C48" s="97" t="s">
        <v>78</v>
      </c>
      <c r="D48" s="149"/>
      <c r="E48" s="98">
        <v>10000</v>
      </c>
      <c r="F48" s="95">
        <f t="shared" si="2"/>
        <v>0</v>
      </c>
      <c r="G48" s="163"/>
      <c r="H48" s="99" t="s">
        <v>1045</v>
      </c>
      <c r="I48" s="99" t="str">
        <f>VLOOKUP(H48,Presupuesto!$B$11:$C$565,2,0)</f>
        <v>APLICACIONES INFORMATICAS</v>
      </c>
      <c r="J48" s="96" t="str">
        <f t="shared" si="3"/>
        <v>Posgrado</v>
      </c>
      <c r="K48" s="96" t="s">
        <v>398</v>
      </c>
      <c r="L48" s="96"/>
    </row>
    <row r="49" spans="3:12" x14ac:dyDescent="0.25">
      <c r="C49" s="107" t="s">
        <v>79</v>
      </c>
      <c r="D49" s="149"/>
      <c r="E49" s="98">
        <v>2000</v>
      </c>
      <c r="F49" s="95">
        <f t="shared" si="2"/>
        <v>0</v>
      </c>
      <c r="G49" s="163"/>
      <c r="H49" s="108" t="s">
        <v>1013</v>
      </c>
      <c r="I49" s="108" t="str">
        <f>VLOOKUP(H49,Presupuesto!$B$11:$C$565,2,0)</f>
        <v>EQUIPO DE COMPUTACION</v>
      </c>
      <c r="J49" s="96" t="str">
        <f t="shared" si="3"/>
        <v>Posgrado</v>
      </c>
      <c r="K49" s="96" t="s">
        <v>394</v>
      </c>
      <c r="L49" s="96"/>
    </row>
    <row r="50" spans="3:12" x14ac:dyDescent="0.25">
      <c r="C50" s="107" t="s">
        <v>1456</v>
      </c>
      <c r="D50" s="149"/>
      <c r="E50" s="98">
        <v>1500</v>
      </c>
      <c r="F50" s="95">
        <f t="shared" si="2"/>
        <v>0</v>
      </c>
      <c r="G50" s="163"/>
      <c r="H50" s="108" t="s">
        <v>945</v>
      </c>
      <c r="I50" s="108" t="str">
        <f>VLOOKUP(H50,Presupuesto!$B$11:$C$565,2,0)</f>
        <v>UTILES Y MATERIALES ELECTRICOS</v>
      </c>
      <c r="J50" s="96" t="str">
        <f t="shared" si="3"/>
        <v>Posgrado</v>
      </c>
      <c r="K50" s="96" t="s">
        <v>394</v>
      </c>
      <c r="L50" s="96"/>
    </row>
    <row r="51" spans="3:12" x14ac:dyDescent="0.25">
      <c r="C51" s="107" t="s">
        <v>80</v>
      </c>
      <c r="D51" s="149"/>
      <c r="E51" s="98">
        <v>1500</v>
      </c>
      <c r="F51" s="95">
        <f t="shared" si="2"/>
        <v>0</v>
      </c>
      <c r="G51" s="163"/>
      <c r="H51" s="108" t="s">
        <v>1013</v>
      </c>
      <c r="I51" s="108" t="str">
        <f>VLOOKUP(H51,Presupuesto!$B$11:$C$565,2,0)</f>
        <v>EQUIPO DE COMPUTACION</v>
      </c>
      <c r="J51" s="96" t="str">
        <f t="shared" si="3"/>
        <v>Posgrado</v>
      </c>
      <c r="K51" s="96" t="s">
        <v>394</v>
      </c>
      <c r="L51" s="96"/>
    </row>
    <row r="52" spans="3:12" x14ac:dyDescent="0.25">
      <c r="C52" s="107" t="s">
        <v>81</v>
      </c>
      <c r="D52" s="149"/>
      <c r="E52" s="98">
        <v>500</v>
      </c>
      <c r="F52" s="95">
        <f t="shared" si="2"/>
        <v>0</v>
      </c>
      <c r="G52" s="163"/>
      <c r="H52" s="108" t="s">
        <v>954</v>
      </c>
      <c r="I52" s="108" t="str">
        <f>VLOOKUP(H52,Presupuesto!$B$11:$C$565,2,0)</f>
        <v>OTROS RESPUESTOS Y ACCESORIOS MENORES</v>
      </c>
      <c r="J52" s="96" t="str">
        <f t="shared" si="3"/>
        <v>Posgrado</v>
      </c>
      <c r="K52" s="96" t="s">
        <v>394</v>
      </c>
      <c r="L52" s="96"/>
    </row>
    <row r="53" spans="3:12" ht="15.75" thickBot="1" x14ac:dyDescent="0.3">
      <c r="C53" s="100" t="s">
        <v>82</v>
      </c>
      <c r="D53" s="157"/>
      <c r="E53" s="102">
        <v>20</v>
      </c>
      <c r="F53" s="103">
        <f t="shared" si="2"/>
        <v>0</v>
      </c>
      <c r="G53" s="160"/>
      <c r="H53" s="104" t="s">
        <v>954</v>
      </c>
      <c r="I53" s="104" t="str">
        <f>VLOOKUP(H53,Presupuesto!$B$11:$C$565,2,0)</f>
        <v>OTROS RESPUESTOS Y ACCESORIOS MENORES</v>
      </c>
      <c r="J53" s="104" t="str">
        <f t="shared" si="3"/>
        <v>Posgrado</v>
      </c>
      <c r="K53" s="122" t="s">
        <v>393</v>
      </c>
      <c r="L53" s="122"/>
    </row>
    <row r="54" spans="3:12" ht="15" customHeight="1" x14ac:dyDescent="0.25"/>
    <row r="55" spans="3:12" ht="15.75" customHeight="1" thickBot="1" x14ac:dyDescent="0.3"/>
    <row r="56" spans="3:12" ht="15.75" customHeight="1" thickBot="1" x14ac:dyDescent="0.3">
      <c r="C56" s="29" t="s">
        <v>43</v>
      </c>
      <c r="D56" s="106">
        <f>SUM(F63:F76)</f>
        <v>0</v>
      </c>
      <c r="F56" s="70"/>
      <c r="G56" s="78"/>
      <c r="H56" s="70"/>
      <c r="I56" s="70"/>
    </row>
    <row r="57" spans="3:12" ht="15" customHeight="1" x14ac:dyDescent="0.25">
      <c r="C57" s="70"/>
      <c r="D57" s="31"/>
      <c r="E57" s="91"/>
      <c r="F57" s="91"/>
      <c r="G57" s="91"/>
      <c r="H57" s="75"/>
      <c r="I57" s="75"/>
      <c r="J57" s="75"/>
      <c r="K57" s="110"/>
    </row>
    <row r="58" spans="3:12" ht="15" customHeight="1" x14ac:dyDescent="0.25">
      <c r="C58" s="70"/>
      <c r="D58" s="31"/>
      <c r="E58" s="91"/>
      <c r="F58" s="91"/>
      <c r="G58" s="91"/>
      <c r="H58" s="75"/>
      <c r="I58" s="75"/>
      <c r="J58" s="75"/>
      <c r="K58" s="110"/>
    </row>
    <row r="59" spans="3:12" ht="15.75" customHeight="1" x14ac:dyDescent="0.25">
      <c r="C59" s="200" t="s">
        <v>391</v>
      </c>
      <c r="D59" s="322"/>
      <c r="E59" s="91"/>
      <c r="F59" s="91"/>
      <c r="G59" s="91"/>
      <c r="H59" s="75"/>
      <c r="I59" s="75"/>
      <c r="J59" s="75"/>
      <c r="K59" s="110"/>
    </row>
    <row r="60" spans="3:12" ht="18.75" customHeight="1" x14ac:dyDescent="0.25">
      <c r="C60" s="205"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1"/>
      <c r="F60" s="91"/>
      <c r="G60" s="91"/>
      <c r="H60" s="75"/>
      <c r="I60" s="75"/>
      <c r="J60" s="75"/>
      <c r="K60" s="110"/>
    </row>
    <row r="61" spans="3:12" ht="15" customHeight="1" x14ac:dyDescent="0.25">
      <c r="F61" s="91"/>
      <c r="G61" s="75"/>
      <c r="H61" s="75"/>
      <c r="I61" s="75"/>
    </row>
    <row r="62" spans="3:12" ht="30.75" thickBot="1" x14ac:dyDescent="0.3">
      <c r="C62" s="147" t="s">
        <v>44</v>
      </c>
      <c r="D62" s="147" t="s">
        <v>55</v>
      </c>
      <c r="E62" s="147" t="s">
        <v>57</v>
      </c>
      <c r="F62" s="148" t="s">
        <v>27</v>
      </c>
      <c r="G62" s="148" t="s">
        <v>130</v>
      </c>
      <c r="H62" s="147" t="s">
        <v>46</v>
      </c>
      <c r="I62" s="147" t="s">
        <v>131</v>
      </c>
      <c r="J62" s="147" t="s">
        <v>409</v>
      </c>
      <c r="K62" s="147" t="s">
        <v>410</v>
      </c>
      <c r="L62" s="147" t="s">
        <v>463</v>
      </c>
    </row>
    <row r="63" spans="3:12" ht="15.75" thickBot="1" x14ac:dyDescent="0.3">
      <c r="C63" s="277" t="s">
        <v>1338</v>
      </c>
      <c r="D63" s="156"/>
      <c r="E63" s="94">
        <f>HLOOKUP($C63,$CB$2:$CE$3,2,0)</f>
        <v>15000</v>
      </c>
      <c r="F63" s="95">
        <f>D63*E63</f>
        <v>0</v>
      </c>
      <c r="G63" s="163"/>
      <c r="H63" s="96" t="s">
        <v>1013</v>
      </c>
      <c r="I63" s="96" t="str">
        <f>VLOOKUP(H63,Presupuesto!$B$11:$C$565,2,0)</f>
        <v>EQUIPO DE COMPUTACION</v>
      </c>
      <c r="J63" s="213" t="s">
        <v>1446</v>
      </c>
      <c r="K63" s="96" t="s">
        <v>393</v>
      </c>
      <c r="L63" s="96"/>
    </row>
    <row r="64" spans="3:12" x14ac:dyDescent="0.25">
      <c r="C64" s="277" t="s">
        <v>1336</v>
      </c>
      <c r="D64" s="149"/>
      <c r="E64" s="94">
        <f>HLOOKUP($C64,$CB$2:$CE$3,2,0)</f>
        <v>35000</v>
      </c>
      <c r="F64" s="95">
        <f>D64*E64</f>
        <v>0</v>
      </c>
      <c r="G64" s="163"/>
      <c r="H64" s="99" t="s">
        <v>1013</v>
      </c>
      <c r="I64" s="99" t="str">
        <f>VLOOKUP(H64,Presupuesto!$B$11:$C$565,2,0)</f>
        <v>EQUIPO DE COMPUTACION</v>
      </c>
      <c r="J64" s="96" t="str">
        <f>$J$63</f>
        <v>Posgrado</v>
      </c>
      <c r="K64" s="96" t="s">
        <v>411</v>
      </c>
      <c r="L64" s="96"/>
    </row>
    <row r="65" spans="3:12" x14ac:dyDescent="0.25">
      <c r="C65" s="97" t="s">
        <v>73</v>
      </c>
      <c r="D65" s="149"/>
      <c r="E65" s="98">
        <v>4000</v>
      </c>
      <c r="F65" s="95">
        <f t="shared" ref="F65:F76" si="4">D65*E65</f>
        <v>0</v>
      </c>
      <c r="G65" s="163"/>
      <c r="H65" s="99" t="s">
        <v>985</v>
      </c>
      <c r="I65" s="99" t="str">
        <f>VLOOKUP(H65,Presupuesto!$B$11:$C$565,2,0)</f>
        <v>EQUIPOS VARIOS DE OFICINA</v>
      </c>
      <c r="J65" s="96" t="str">
        <f t="shared" ref="J65:J76" si="5">$J$63</f>
        <v>Posgrado</v>
      </c>
      <c r="K65" s="96" t="s">
        <v>394</v>
      </c>
      <c r="L65" s="96"/>
    </row>
    <row r="66" spans="3:12" x14ac:dyDescent="0.25">
      <c r="C66" s="97" t="s">
        <v>74</v>
      </c>
      <c r="D66" s="149"/>
      <c r="E66" s="98">
        <v>8000</v>
      </c>
      <c r="F66" s="95">
        <f t="shared" si="4"/>
        <v>0</v>
      </c>
      <c r="G66" s="163"/>
      <c r="H66" s="99" t="s">
        <v>1013</v>
      </c>
      <c r="I66" s="99" t="str">
        <f>VLOOKUP(H66,Presupuesto!$B$11:$C$565,2,0)</f>
        <v>EQUIPO DE COMPUTACION</v>
      </c>
      <c r="J66" s="96" t="str">
        <f t="shared" si="5"/>
        <v>Posgrado</v>
      </c>
      <c r="K66" s="96" t="s">
        <v>394</v>
      </c>
      <c r="L66" s="96"/>
    </row>
    <row r="67" spans="3:12" x14ac:dyDescent="0.25">
      <c r="C67" s="97" t="s">
        <v>75</v>
      </c>
      <c r="D67" s="149"/>
      <c r="E67" s="98">
        <v>5000</v>
      </c>
      <c r="F67" s="95">
        <f t="shared" si="4"/>
        <v>0</v>
      </c>
      <c r="G67" s="163"/>
      <c r="H67" s="99" t="s">
        <v>1013</v>
      </c>
      <c r="I67" s="99" t="str">
        <f>VLOOKUP(H67,Presupuesto!$B$11:$C$565,2,0)</f>
        <v>EQUIPO DE COMPUTACION</v>
      </c>
      <c r="J67" s="96" t="str">
        <f t="shared" si="5"/>
        <v>Posgrado</v>
      </c>
      <c r="K67" s="96" t="s">
        <v>394</v>
      </c>
      <c r="L67" s="96"/>
    </row>
    <row r="68" spans="3:12" x14ac:dyDescent="0.25">
      <c r="C68" s="97" t="s">
        <v>35</v>
      </c>
      <c r="D68" s="149"/>
      <c r="E68" s="98">
        <v>13000</v>
      </c>
      <c r="F68" s="95">
        <f t="shared" si="4"/>
        <v>0</v>
      </c>
      <c r="G68" s="163"/>
      <c r="H68" s="99" t="s">
        <v>999</v>
      </c>
      <c r="I68" s="99" t="str">
        <f>VLOOKUP(H68,Presupuesto!$B$11:$C$565,2,0)</f>
        <v>EQUIPO DE TRANSPORTE TRACCION Y ELEVACION</v>
      </c>
      <c r="J68" s="96" t="str">
        <f t="shared" si="5"/>
        <v>Posgrado</v>
      </c>
      <c r="K68" s="96" t="s">
        <v>394</v>
      </c>
      <c r="L68" s="96"/>
    </row>
    <row r="69" spans="3:12" x14ac:dyDescent="0.25">
      <c r="C69" s="97" t="s">
        <v>76</v>
      </c>
      <c r="D69" s="149"/>
      <c r="E69" s="98">
        <v>15000</v>
      </c>
      <c r="F69" s="95">
        <f t="shared" si="4"/>
        <v>0</v>
      </c>
      <c r="G69" s="163"/>
      <c r="H69" s="99" t="s">
        <v>999</v>
      </c>
      <c r="I69" s="99" t="str">
        <f>VLOOKUP(H69,Presupuesto!$B$11:$C$565,2,0)</f>
        <v>EQUIPO DE TRANSPORTE TRACCION Y ELEVACION</v>
      </c>
      <c r="J69" s="96" t="str">
        <f t="shared" si="5"/>
        <v>Posgrado</v>
      </c>
      <c r="K69" s="96" t="s">
        <v>394</v>
      </c>
      <c r="L69" s="96"/>
    </row>
    <row r="70" spans="3:12" x14ac:dyDescent="0.25">
      <c r="C70" s="97" t="s">
        <v>77</v>
      </c>
      <c r="D70" s="149"/>
      <c r="E70" s="98">
        <v>10000</v>
      </c>
      <c r="F70" s="95">
        <f t="shared" si="4"/>
        <v>0</v>
      </c>
      <c r="G70" s="163"/>
      <c r="H70" s="99" t="s">
        <v>999</v>
      </c>
      <c r="I70" s="99" t="str">
        <f>VLOOKUP(H70,Presupuesto!$B$11:$C$565,2,0)</f>
        <v>EQUIPO DE TRANSPORTE TRACCION Y ELEVACION</v>
      </c>
      <c r="J70" s="96" t="str">
        <f t="shared" si="5"/>
        <v>Posgrado</v>
      </c>
      <c r="K70" s="96" t="s">
        <v>402</v>
      </c>
      <c r="L70" s="96"/>
    </row>
    <row r="71" spans="3:12" x14ac:dyDescent="0.25">
      <c r="C71" s="97" t="s">
        <v>78</v>
      </c>
      <c r="D71" s="149"/>
      <c r="E71" s="98">
        <v>10000</v>
      </c>
      <c r="F71" s="95">
        <f t="shared" si="4"/>
        <v>0</v>
      </c>
      <c r="G71" s="163"/>
      <c r="H71" s="99" t="s">
        <v>1045</v>
      </c>
      <c r="I71" s="99" t="str">
        <f>VLOOKUP(H71,Presupuesto!$B$11:$C$565,2,0)</f>
        <v>APLICACIONES INFORMATICAS</v>
      </c>
      <c r="J71" s="96" t="str">
        <f t="shared" si="5"/>
        <v>Posgrado</v>
      </c>
      <c r="K71" s="96" t="s">
        <v>398</v>
      </c>
      <c r="L71" s="96"/>
    </row>
    <row r="72" spans="3:12" x14ac:dyDescent="0.25">
      <c r="C72" s="107" t="s">
        <v>79</v>
      </c>
      <c r="D72" s="149"/>
      <c r="E72" s="98">
        <v>2000</v>
      </c>
      <c r="F72" s="95">
        <f t="shared" si="4"/>
        <v>0</v>
      </c>
      <c r="G72" s="163"/>
      <c r="H72" s="108" t="s">
        <v>1013</v>
      </c>
      <c r="I72" s="108" t="str">
        <f>VLOOKUP(H72,Presupuesto!$B$11:$C$565,2,0)</f>
        <v>EQUIPO DE COMPUTACION</v>
      </c>
      <c r="J72" s="96" t="str">
        <f t="shared" si="5"/>
        <v>Posgrado</v>
      </c>
      <c r="K72" s="96" t="s">
        <v>394</v>
      </c>
      <c r="L72" s="96"/>
    </row>
    <row r="73" spans="3:12" x14ac:dyDescent="0.25">
      <c r="C73" s="107" t="s">
        <v>1456</v>
      </c>
      <c r="D73" s="149"/>
      <c r="E73" s="98">
        <v>1500</v>
      </c>
      <c r="F73" s="95">
        <f t="shared" si="4"/>
        <v>0</v>
      </c>
      <c r="G73" s="163"/>
      <c r="H73" s="108" t="s">
        <v>945</v>
      </c>
      <c r="I73" s="108" t="str">
        <f>VLOOKUP(H73,Presupuesto!$B$11:$C$565,2,0)</f>
        <v>UTILES Y MATERIALES ELECTRICOS</v>
      </c>
      <c r="J73" s="96" t="str">
        <f t="shared" si="5"/>
        <v>Posgrado</v>
      </c>
      <c r="K73" s="96" t="s">
        <v>394</v>
      </c>
      <c r="L73" s="96"/>
    </row>
    <row r="74" spans="3:12" x14ac:dyDescent="0.25">
      <c r="C74" s="107" t="s">
        <v>80</v>
      </c>
      <c r="D74" s="149"/>
      <c r="E74" s="98">
        <v>1500</v>
      </c>
      <c r="F74" s="95">
        <f t="shared" si="4"/>
        <v>0</v>
      </c>
      <c r="G74" s="163"/>
      <c r="H74" s="108" t="s">
        <v>1013</v>
      </c>
      <c r="I74" s="108" t="str">
        <f>VLOOKUP(H74,Presupuesto!$B$11:$C$565,2,0)</f>
        <v>EQUIPO DE COMPUTACION</v>
      </c>
      <c r="J74" s="96" t="str">
        <f t="shared" si="5"/>
        <v>Posgrado</v>
      </c>
      <c r="K74" s="96" t="s">
        <v>394</v>
      </c>
      <c r="L74" s="96"/>
    </row>
    <row r="75" spans="3:12" x14ac:dyDescent="0.25">
      <c r="C75" s="107" t="s">
        <v>81</v>
      </c>
      <c r="D75" s="149"/>
      <c r="E75" s="98">
        <v>500</v>
      </c>
      <c r="F75" s="95">
        <f t="shared" si="4"/>
        <v>0</v>
      </c>
      <c r="G75" s="163"/>
      <c r="H75" s="108" t="s">
        <v>954</v>
      </c>
      <c r="I75" s="108" t="str">
        <f>VLOOKUP(H75,Presupuesto!$B$11:$C$565,2,0)</f>
        <v>OTROS RESPUESTOS Y ACCESORIOS MENORES</v>
      </c>
      <c r="J75" s="96" t="str">
        <f t="shared" si="5"/>
        <v>Posgrado</v>
      </c>
      <c r="K75" s="96" t="s">
        <v>394</v>
      </c>
      <c r="L75" s="96"/>
    </row>
    <row r="76" spans="3:12" ht="15.75" thickBot="1" x14ac:dyDescent="0.3">
      <c r="C76" s="100" t="s">
        <v>82</v>
      </c>
      <c r="D76" s="157"/>
      <c r="E76" s="102">
        <v>20</v>
      </c>
      <c r="F76" s="103">
        <f t="shared" si="4"/>
        <v>0</v>
      </c>
      <c r="G76" s="160"/>
      <c r="H76" s="104" t="s">
        <v>954</v>
      </c>
      <c r="I76" s="104" t="str">
        <f>VLOOKUP(H76,Presupuesto!$B$11:$C$565,2,0)</f>
        <v>OTROS RESPUESTOS Y ACCESORIOS MENORES</v>
      </c>
      <c r="J76" s="104" t="str">
        <f t="shared" si="5"/>
        <v>Posgrado</v>
      </c>
      <c r="K76" s="122" t="s">
        <v>393</v>
      </c>
      <c r="L76" s="122"/>
    </row>
    <row r="77" spans="3:12" ht="15" customHeight="1" x14ac:dyDescent="0.25">
      <c r="F77" s="91"/>
      <c r="G77" s="75"/>
      <c r="H77" s="75"/>
      <c r="I77" s="75"/>
    </row>
    <row r="78" spans="3:12" ht="15.75" customHeight="1" thickBot="1" x14ac:dyDescent="0.3"/>
    <row r="79" spans="3:12" ht="15.75" customHeight="1" thickBot="1" x14ac:dyDescent="0.3">
      <c r="C79" s="29" t="s">
        <v>43</v>
      </c>
      <c r="D79" s="106">
        <f>SUM(F86:F99)</f>
        <v>0</v>
      </c>
      <c r="F79" s="70"/>
      <c r="G79" s="78"/>
      <c r="H79" s="70"/>
      <c r="I79" s="70"/>
    </row>
    <row r="80" spans="3:12" ht="15" customHeight="1" x14ac:dyDescent="0.25">
      <c r="C80" s="70"/>
      <c r="D80" s="31"/>
      <c r="E80" s="91"/>
      <c r="F80" s="91"/>
      <c r="G80" s="91"/>
      <c r="H80" s="75"/>
      <c r="I80" s="75"/>
      <c r="J80" s="75"/>
      <c r="K80" s="110"/>
    </row>
    <row r="81" spans="3:12" ht="15" customHeight="1" x14ac:dyDescent="0.25">
      <c r="C81" s="70"/>
      <c r="D81" s="31"/>
      <c r="E81" s="91"/>
      <c r="F81" s="91"/>
      <c r="G81" s="91"/>
      <c r="H81" s="75"/>
      <c r="I81" s="75"/>
      <c r="J81" s="75"/>
      <c r="K81" s="110"/>
    </row>
    <row r="82" spans="3:12" ht="15.75" customHeight="1" x14ac:dyDescent="0.25">
      <c r="C82" s="200" t="s">
        <v>391</v>
      </c>
      <c r="D82" s="322"/>
      <c r="E82" s="91"/>
      <c r="F82" s="91"/>
      <c r="G82" s="91"/>
      <c r="H82" s="75"/>
      <c r="I82" s="75"/>
      <c r="J82" s="75"/>
      <c r="K82" s="110"/>
    </row>
    <row r="83" spans="3:12" ht="18.75" customHeight="1" x14ac:dyDescent="0.25">
      <c r="C83" s="205"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1"/>
      <c r="F83" s="91"/>
      <c r="G83" s="91"/>
      <c r="H83" s="75"/>
      <c r="I83" s="75"/>
      <c r="J83" s="75"/>
      <c r="K83" s="110"/>
    </row>
    <row r="84" spans="3:12" ht="15" customHeight="1" x14ac:dyDescent="0.25">
      <c r="F84" s="91"/>
      <c r="G84" s="75"/>
      <c r="H84" s="75"/>
      <c r="I84" s="75"/>
    </row>
    <row r="85" spans="3:12" ht="30.75" thickBot="1" x14ac:dyDescent="0.3">
      <c r="C85" s="147" t="s">
        <v>44</v>
      </c>
      <c r="D85" s="147" t="s">
        <v>55</v>
      </c>
      <c r="E85" s="147" t="s">
        <v>57</v>
      </c>
      <c r="F85" s="148" t="s">
        <v>27</v>
      </c>
      <c r="G85" s="148" t="s">
        <v>130</v>
      </c>
      <c r="H85" s="147" t="s">
        <v>46</v>
      </c>
      <c r="I85" s="147" t="s">
        <v>131</v>
      </c>
      <c r="J85" s="147" t="s">
        <v>409</v>
      </c>
      <c r="K85" s="147" t="s">
        <v>410</v>
      </c>
      <c r="L85" s="147" t="s">
        <v>463</v>
      </c>
    </row>
    <row r="86" spans="3:12" ht="15.75" thickBot="1" x14ac:dyDescent="0.3">
      <c r="C86" s="277" t="s">
        <v>1338</v>
      </c>
      <c r="D86" s="156"/>
      <c r="E86" s="94">
        <f>HLOOKUP($C86,$CB$2:$CE$3,2,0)</f>
        <v>15000</v>
      </c>
      <c r="F86" s="95">
        <f>D86*E86</f>
        <v>0</v>
      </c>
      <c r="G86" s="163"/>
      <c r="H86" s="96" t="s">
        <v>1013</v>
      </c>
      <c r="I86" s="96" t="str">
        <f>VLOOKUP(H86,Presupuesto!$B$11:$C$565,2,0)</f>
        <v>EQUIPO DE COMPUTACION</v>
      </c>
      <c r="J86" s="213" t="s">
        <v>1446</v>
      </c>
      <c r="K86" s="96" t="s">
        <v>393</v>
      </c>
      <c r="L86" s="96"/>
    </row>
    <row r="87" spans="3:12" x14ac:dyDescent="0.25">
      <c r="C87" s="277" t="s">
        <v>1336</v>
      </c>
      <c r="D87" s="149"/>
      <c r="E87" s="94">
        <f>HLOOKUP($C87,$CB$2:$CE$3,2,0)</f>
        <v>35000</v>
      </c>
      <c r="F87" s="95">
        <f>D87*E87</f>
        <v>0</v>
      </c>
      <c r="G87" s="163"/>
      <c r="H87" s="99" t="s">
        <v>1013</v>
      </c>
      <c r="I87" s="99" t="str">
        <f>VLOOKUP(H87,Presupuesto!$B$11:$C$565,2,0)</f>
        <v>EQUIPO DE COMPUTACION</v>
      </c>
      <c r="J87" s="96" t="str">
        <f>$J$86</f>
        <v>Posgrado</v>
      </c>
      <c r="K87" s="96" t="s">
        <v>411</v>
      </c>
      <c r="L87" s="96"/>
    </row>
    <row r="88" spans="3:12" x14ac:dyDescent="0.25">
      <c r="C88" s="97" t="s">
        <v>73</v>
      </c>
      <c r="D88" s="149"/>
      <c r="E88" s="98">
        <v>4000</v>
      </c>
      <c r="F88" s="95">
        <f t="shared" ref="F88:F99" si="6">D88*E88</f>
        <v>0</v>
      </c>
      <c r="G88" s="163"/>
      <c r="H88" s="99" t="s">
        <v>985</v>
      </c>
      <c r="I88" s="99" t="str">
        <f>VLOOKUP(H88,Presupuesto!$B$11:$C$565,2,0)</f>
        <v>EQUIPOS VARIOS DE OFICINA</v>
      </c>
      <c r="J88" s="96" t="str">
        <f t="shared" ref="J88:J99" si="7">$J$86</f>
        <v>Posgrado</v>
      </c>
      <c r="K88" s="96" t="s">
        <v>394</v>
      </c>
      <c r="L88" s="96"/>
    </row>
    <row r="89" spans="3:12" x14ac:dyDescent="0.25">
      <c r="C89" s="97" t="s">
        <v>74</v>
      </c>
      <c r="D89" s="149"/>
      <c r="E89" s="98">
        <v>8000</v>
      </c>
      <c r="F89" s="95">
        <f t="shared" si="6"/>
        <v>0</v>
      </c>
      <c r="G89" s="163"/>
      <c r="H89" s="99" t="s">
        <v>1013</v>
      </c>
      <c r="I89" s="99" t="str">
        <f>VLOOKUP(H89,Presupuesto!$B$11:$C$565,2,0)</f>
        <v>EQUIPO DE COMPUTACION</v>
      </c>
      <c r="J89" s="96" t="str">
        <f t="shared" si="7"/>
        <v>Posgrado</v>
      </c>
      <c r="K89" s="96" t="s">
        <v>394</v>
      </c>
      <c r="L89" s="96"/>
    </row>
    <row r="90" spans="3:12" x14ac:dyDescent="0.25">
      <c r="C90" s="97" t="s">
        <v>75</v>
      </c>
      <c r="D90" s="149"/>
      <c r="E90" s="98">
        <v>5000</v>
      </c>
      <c r="F90" s="95">
        <f t="shared" si="6"/>
        <v>0</v>
      </c>
      <c r="G90" s="163"/>
      <c r="H90" s="99" t="s">
        <v>1013</v>
      </c>
      <c r="I90" s="99" t="str">
        <f>VLOOKUP(H90,Presupuesto!$B$11:$C$565,2,0)</f>
        <v>EQUIPO DE COMPUTACION</v>
      </c>
      <c r="J90" s="96" t="str">
        <f t="shared" si="7"/>
        <v>Posgrado</v>
      </c>
      <c r="K90" s="96" t="s">
        <v>394</v>
      </c>
      <c r="L90" s="96"/>
    </row>
    <row r="91" spans="3:12" x14ac:dyDescent="0.25">
      <c r="C91" s="97" t="s">
        <v>35</v>
      </c>
      <c r="D91" s="149"/>
      <c r="E91" s="98">
        <v>13000</v>
      </c>
      <c r="F91" s="95">
        <f t="shared" si="6"/>
        <v>0</v>
      </c>
      <c r="G91" s="163"/>
      <c r="H91" s="99" t="s">
        <v>999</v>
      </c>
      <c r="I91" s="99" t="str">
        <f>VLOOKUP(H91,Presupuesto!$B$11:$C$565,2,0)</f>
        <v>EQUIPO DE TRANSPORTE TRACCION Y ELEVACION</v>
      </c>
      <c r="J91" s="96" t="str">
        <f t="shared" si="7"/>
        <v>Posgrado</v>
      </c>
      <c r="K91" s="96" t="s">
        <v>394</v>
      </c>
      <c r="L91" s="96"/>
    </row>
    <row r="92" spans="3:12" x14ac:dyDescent="0.25">
      <c r="C92" s="97" t="s">
        <v>76</v>
      </c>
      <c r="D92" s="149"/>
      <c r="E92" s="98">
        <v>15000</v>
      </c>
      <c r="F92" s="95">
        <f t="shared" si="6"/>
        <v>0</v>
      </c>
      <c r="G92" s="163"/>
      <c r="H92" s="99" t="s">
        <v>999</v>
      </c>
      <c r="I92" s="99" t="str">
        <f>VLOOKUP(H92,Presupuesto!$B$11:$C$565,2,0)</f>
        <v>EQUIPO DE TRANSPORTE TRACCION Y ELEVACION</v>
      </c>
      <c r="J92" s="96" t="str">
        <f t="shared" si="7"/>
        <v>Posgrado</v>
      </c>
      <c r="K92" s="96" t="s">
        <v>394</v>
      </c>
      <c r="L92" s="96"/>
    </row>
    <row r="93" spans="3:12" x14ac:dyDescent="0.25">
      <c r="C93" s="97" t="s">
        <v>77</v>
      </c>
      <c r="D93" s="149"/>
      <c r="E93" s="98">
        <v>10000</v>
      </c>
      <c r="F93" s="95">
        <f t="shared" si="6"/>
        <v>0</v>
      </c>
      <c r="G93" s="163"/>
      <c r="H93" s="99" t="s">
        <v>999</v>
      </c>
      <c r="I93" s="99" t="str">
        <f>VLOOKUP(H93,Presupuesto!$B$11:$C$565,2,0)</f>
        <v>EQUIPO DE TRANSPORTE TRACCION Y ELEVACION</v>
      </c>
      <c r="J93" s="96" t="str">
        <f t="shared" si="7"/>
        <v>Posgrado</v>
      </c>
      <c r="K93" s="96" t="s">
        <v>402</v>
      </c>
      <c r="L93" s="96"/>
    </row>
    <row r="94" spans="3:12" x14ac:dyDescent="0.25">
      <c r="C94" s="97" t="s">
        <v>78</v>
      </c>
      <c r="D94" s="149"/>
      <c r="E94" s="98">
        <v>10000</v>
      </c>
      <c r="F94" s="95">
        <f t="shared" si="6"/>
        <v>0</v>
      </c>
      <c r="G94" s="163"/>
      <c r="H94" s="99" t="s">
        <v>1045</v>
      </c>
      <c r="I94" s="99" t="str">
        <f>VLOOKUP(H94,Presupuesto!$B$11:$C$565,2,0)</f>
        <v>APLICACIONES INFORMATICAS</v>
      </c>
      <c r="J94" s="96" t="str">
        <f t="shared" si="7"/>
        <v>Posgrado</v>
      </c>
      <c r="K94" s="96" t="s">
        <v>398</v>
      </c>
      <c r="L94" s="96"/>
    </row>
    <row r="95" spans="3:12" x14ac:dyDescent="0.25">
      <c r="C95" s="107" t="s">
        <v>79</v>
      </c>
      <c r="D95" s="149"/>
      <c r="E95" s="98">
        <v>2000</v>
      </c>
      <c r="F95" s="95">
        <f t="shared" si="6"/>
        <v>0</v>
      </c>
      <c r="G95" s="163"/>
      <c r="H95" s="108" t="s">
        <v>1013</v>
      </c>
      <c r="I95" s="108" t="str">
        <f>VLOOKUP(H95,Presupuesto!$B$11:$C$565,2,0)</f>
        <v>EQUIPO DE COMPUTACION</v>
      </c>
      <c r="J95" s="96" t="str">
        <f t="shared" si="7"/>
        <v>Posgrado</v>
      </c>
      <c r="K95" s="96" t="s">
        <v>394</v>
      </c>
      <c r="L95" s="96"/>
    </row>
    <row r="96" spans="3:12" x14ac:dyDescent="0.25">
      <c r="C96" s="107" t="s">
        <v>1456</v>
      </c>
      <c r="D96" s="149"/>
      <c r="E96" s="98">
        <v>1500</v>
      </c>
      <c r="F96" s="95">
        <f t="shared" si="6"/>
        <v>0</v>
      </c>
      <c r="G96" s="163"/>
      <c r="H96" s="108" t="s">
        <v>945</v>
      </c>
      <c r="I96" s="108" t="str">
        <f>VLOOKUP(H96,Presupuesto!$B$11:$C$565,2,0)</f>
        <v>UTILES Y MATERIALES ELECTRICOS</v>
      </c>
      <c r="J96" s="96" t="str">
        <f t="shared" si="7"/>
        <v>Posgrado</v>
      </c>
      <c r="K96" s="96" t="s">
        <v>394</v>
      </c>
      <c r="L96" s="96"/>
    </row>
    <row r="97" spans="3:12" x14ac:dyDescent="0.25">
      <c r="C97" s="107" t="s">
        <v>80</v>
      </c>
      <c r="D97" s="149"/>
      <c r="E97" s="98">
        <v>1500</v>
      </c>
      <c r="F97" s="95">
        <f t="shared" si="6"/>
        <v>0</v>
      </c>
      <c r="G97" s="163"/>
      <c r="H97" s="108" t="s">
        <v>1013</v>
      </c>
      <c r="I97" s="108" t="str">
        <f>VLOOKUP(H97,Presupuesto!$B$11:$C$565,2,0)</f>
        <v>EQUIPO DE COMPUTACION</v>
      </c>
      <c r="J97" s="96" t="str">
        <f t="shared" si="7"/>
        <v>Posgrado</v>
      </c>
      <c r="K97" s="96" t="s">
        <v>394</v>
      </c>
      <c r="L97" s="96"/>
    </row>
    <row r="98" spans="3:12" x14ac:dyDescent="0.25">
      <c r="C98" s="107" t="s">
        <v>81</v>
      </c>
      <c r="D98" s="149"/>
      <c r="E98" s="98">
        <v>500</v>
      </c>
      <c r="F98" s="95">
        <f t="shared" si="6"/>
        <v>0</v>
      </c>
      <c r="G98" s="163"/>
      <c r="H98" s="108" t="s">
        <v>954</v>
      </c>
      <c r="I98" s="108" t="str">
        <f>VLOOKUP(H98,Presupuesto!$B$11:$C$565,2,0)</f>
        <v>OTROS RESPUESTOS Y ACCESORIOS MENORES</v>
      </c>
      <c r="J98" s="96" t="str">
        <f t="shared" si="7"/>
        <v>Posgrado</v>
      </c>
      <c r="K98" s="96" t="s">
        <v>394</v>
      </c>
      <c r="L98" s="96"/>
    </row>
    <row r="99" spans="3:12" ht="15.75" thickBot="1" x14ac:dyDescent="0.3">
      <c r="C99" s="100" t="s">
        <v>82</v>
      </c>
      <c r="D99" s="157"/>
      <c r="E99" s="102">
        <v>20</v>
      </c>
      <c r="F99" s="103">
        <f t="shared" si="6"/>
        <v>0</v>
      </c>
      <c r="G99" s="160"/>
      <c r="H99" s="104" t="s">
        <v>954</v>
      </c>
      <c r="I99" s="104" t="str">
        <f>VLOOKUP(H99,Presupuesto!$B$11:$C$565,2,0)</f>
        <v>OTROS RESPUESTOS Y ACCESORIOS MENORES</v>
      </c>
      <c r="J99" s="104" t="str">
        <f t="shared" si="7"/>
        <v>Posgrado</v>
      </c>
      <c r="K99" s="122" t="s">
        <v>393</v>
      </c>
      <c r="L99" s="122"/>
    </row>
    <row r="100" spans="3:12" ht="15" customHeight="1" x14ac:dyDescent="0.25"/>
    <row r="101" spans="3:12" ht="15.75" customHeight="1" thickBot="1" x14ac:dyDescent="0.3"/>
    <row r="102" spans="3:12" ht="15.75" customHeight="1" thickBot="1" x14ac:dyDescent="0.3">
      <c r="C102" s="29" t="s">
        <v>43</v>
      </c>
      <c r="D102" s="106">
        <f>SUM(F109:F122)</f>
        <v>0</v>
      </c>
      <c r="F102" s="70"/>
      <c r="G102" s="78"/>
      <c r="H102" s="70"/>
      <c r="I102" s="70"/>
    </row>
    <row r="103" spans="3:12" ht="15" customHeight="1" x14ac:dyDescent="0.25">
      <c r="C103" s="70"/>
      <c r="D103" s="31"/>
      <c r="E103" s="91"/>
      <c r="F103" s="91"/>
      <c r="G103" s="91"/>
      <c r="H103" s="75"/>
      <c r="I103" s="75"/>
      <c r="J103" s="75"/>
      <c r="K103" s="110"/>
    </row>
    <row r="104" spans="3:12" ht="15" customHeight="1" x14ac:dyDescent="0.25">
      <c r="C104" s="70"/>
      <c r="D104" s="31"/>
      <c r="E104" s="91"/>
      <c r="F104" s="91"/>
      <c r="G104" s="91"/>
      <c r="H104" s="75"/>
      <c r="I104" s="75"/>
      <c r="J104" s="75"/>
      <c r="K104" s="110"/>
    </row>
    <row r="105" spans="3:12" ht="15.75" customHeight="1" x14ac:dyDescent="0.25">
      <c r="C105" s="200" t="s">
        <v>391</v>
      </c>
      <c r="D105" s="322"/>
      <c r="E105" s="91"/>
      <c r="F105" s="91"/>
      <c r="G105" s="91"/>
      <c r="H105" s="75"/>
      <c r="I105" s="75"/>
      <c r="J105" s="75"/>
      <c r="K105" s="110"/>
    </row>
    <row r="106" spans="3:12" ht="18.75" customHeight="1" x14ac:dyDescent="0.25">
      <c r="C106" s="205"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1"/>
      <c r="F106" s="91"/>
      <c r="G106" s="91"/>
      <c r="H106" s="75"/>
      <c r="I106" s="75"/>
      <c r="J106" s="75"/>
      <c r="K106" s="110"/>
    </row>
    <row r="107" spans="3:12" ht="15" customHeight="1" x14ac:dyDescent="0.25">
      <c r="F107" s="91"/>
      <c r="G107" s="75"/>
      <c r="H107" s="75"/>
      <c r="I107" s="75"/>
    </row>
    <row r="108" spans="3:12" ht="30.75" thickBot="1" x14ac:dyDescent="0.3">
      <c r="C108" s="147" t="s">
        <v>44</v>
      </c>
      <c r="D108" s="147" t="s">
        <v>55</v>
      </c>
      <c r="E108" s="147" t="s">
        <v>57</v>
      </c>
      <c r="F108" s="148" t="s">
        <v>27</v>
      </c>
      <c r="G108" s="148" t="s">
        <v>130</v>
      </c>
      <c r="H108" s="147" t="s">
        <v>46</v>
      </c>
      <c r="I108" s="147" t="s">
        <v>131</v>
      </c>
      <c r="J108" s="147" t="s">
        <v>409</v>
      </c>
      <c r="K108" s="147" t="s">
        <v>410</v>
      </c>
      <c r="L108" s="147" t="s">
        <v>463</v>
      </c>
    </row>
    <row r="109" spans="3:12" ht="15.75" thickBot="1" x14ac:dyDescent="0.3">
      <c r="C109" s="277" t="s">
        <v>1338</v>
      </c>
      <c r="D109" s="156"/>
      <c r="E109" s="94">
        <f>HLOOKUP($C109,$CB$2:$CE$3,2,0)</f>
        <v>15000</v>
      </c>
      <c r="F109" s="95">
        <f>D109*E109</f>
        <v>0</v>
      </c>
      <c r="G109" s="163"/>
      <c r="H109" s="96" t="s">
        <v>1013</v>
      </c>
      <c r="I109" s="96" t="str">
        <f>VLOOKUP(H109,Presupuesto!$B$11:$C$565,2,0)</f>
        <v>EQUIPO DE COMPUTACION</v>
      </c>
      <c r="J109" s="213" t="s">
        <v>1475</v>
      </c>
      <c r="K109" s="96" t="s">
        <v>393</v>
      </c>
      <c r="L109" s="96"/>
    </row>
    <row r="110" spans="3:12" x14ac:dyDescent="0.25">
      <c r="C110" s="277" t="s">
        <v>1336</v>
      </c>
      <c r="D110" s="149"/>
      <c r="E110" s="94">
        <f>HLOOKUP($C110,$CB$2:$CE$3,2,0)</f>
        <v>35000</v>
      </c>
      <c r="F110" s="95">
        <f>D110*E110</f>
        <v>0</v>
      </c>
      <c r="G110" s="163"/>
      <c r="H110" s="99" t="s">
        <v>1013</v>
      </c>
      <c r="I110" s="99" t="str">
        <f>VLOOKUP(H110,Presupuesto!$B$11:$C$565,2,0)</f>
        <v>EQUIPO DE COMPUTACION</v>
      </c>
      <c r="J110" s="96" t="str">
        <f>$J$109</f>
        <v>Gestión Tecnologías de Información y Comunicación</v>
      </c>
      <c r="K110" s="96" t="s">
        <v>411</v>
      </c>
      <c r="L110" s="96"/>
    </row>
    <row r="111" spans="3:12" x14ac:dyDescent="0.25">
      <c r="C111" s="97" t="s">
        <v>73</v>
      </c>
      <c r="D111" s="149"/>
      <c r="E111" s="98">
        <v>4000</v>
      </c>
      <c r="F111" s="95">
        <f t="shared" ref="F111:F122" si="8">D111*E111</f>
        <v>0</v>
      </c>
      <c r="G111" s="163"/>
      <c r="H111" s="99" t="s">
        <v>985</v>
      </c>
      <c r="I111" s="99" t="str">
        <f>VLOOKUP(H111,Presupuesto!$B$11:$C$565,2,0)</f>
        <v>EQUIPOS VARIOS DE OFICINA</v>
      </c>
      <c r="J111" s="96" t="str">
        <f t="shared" ref="J111:J122" si="9">$J$109</f>
        <v>Gestión Tecnologías de Información y Comunicación</v>
      </c>
      <c r="K111" s="96" t="s">
        <v>394</v>
      </c>
      <c r="L111" s="96"/>
    </row>
    <row r="112" spans="3:12" x14ac:dyDescent="0.25">
      <c r="C112" s="97" t="s">
        <v>74</v>
      </c>
      <c r="D112" s="149"/>
      <c r="E112" s="98">
        <v>8000</v>
      </c>
      <c r="F112" s="95">
        <f t="shared" si="8"/>
        <v>0</v>
      </c>
      <c r="G112" s="163"/>
      <c r="H112" s="99" t="s">
        <v>1013</v>
      </c>
      <c r="I112" s="99" t="str">
        <f>VLOOKUP(H112,Presupuesto!$B$11:$C$565,2,0)</f>
        <v>EQUIPO DE COMPUTACION</v>
      </c>
      <c r="J112" s="96" t="str">
        <f t="shared" si="9"/>
        <v>Gestión Tecnologías de Información y Comunicación</v>
      </c>
      <c r="K112" s="96" t="s">
        <v>394</v>
      </c>
      <c r="L112" s="96"/>
    </row>
    <row r="113" spans="3:12" x14ac:dyDescent="0.25">
      <c r="C113" s="97" t="s">
        <v>75</v>
      </c>
      <c r="D113" s="149"/>
      <c r="E113" s="98">
        <v>5000</v>
      </c>
      <c r="F113" s="95">
        <f t="shared" si="8"/>
        <v>0</v>
      </c>
      <c r="G113" s="163"/>
      <c r="H113" s="99" t="s">
        <v>1013</v>
      </c>
      <c r="I113" s="99" t="str">
        <f>VLOOKUP(H113,Presupuesto!$B$11:$C$565,2,0)</f>
        <v>EQUIPO DE COMPUTACION</v>
      </c>
      <c r="J113" s="96" t="str">
        <f t="shared" si="9"/>
        <v>Gestión Tecnologías de Información y Comunicación</v>
      </c>
      <c r="K113" s="96" t="s">
        <v>394</v>
      </c>
      <c r="L113" s="96"/>
    </row>
    <row r="114" spans="3:12" x14ac:dyDescent="0.25">
      <c r="C114" s="97" t="s">
        <v>35</v>
      </c>
      <c r="D114" s="149"/>
      <c r="E114" s="98">
        <v>13000</v>
      </c>
      <c r="F114" s="95">
        <f t="shared" si="8"/>
        <v>0</v>
      </c>
      <c r="G114" s="163"/>
      <c r="H114" s="99" t="s">
        <v>999</v>
      </c>
      <c r="I114" s="99" t="str">
        <f>VLOOKUP(H114,Presupuesto!$B$11:$C$565,2,0)</f>
        <v>EQUIPO DE TRANSPORTE TRACCION Y ELEVACION</v>
      </c>
      <c r="J114" s="96" t="str">
        <f t="shared" si="9"/>
        <v>Gestión Tecnologías de Información y Comunicación</v>
      </c>
      <c r="K114" s="96" t="s">
        <v>394</v>
      </c>
      <c r="L114" s="96"/>
    </row>
    <row r="115" spans="3:12" x14ac:dyDescent="0.25">
      <c r="C115" s="97" t="s">
        <v>76</v>
      </c>
      <c r="D115" s="149"/>
      <c r="E115" s="98">
        <v>15000</v>
      </c>
      <c r="F115" s="95">
        <f t="shared" si="8"/>
        <v>0</v>
      </c>
      <c r="G115" s="163"/>
      <c r="H115" s="99" t="s">
        <v>999</v>
      </c>
      <c r="I115" s="99" t="str">
        <f>VLOOKUP(H115,Presupuesto!$B$11:$C$565,2,0)</f>
        <v>EQUIPO DE TRANSPORTE TRACCION Y ELEVACION</v>
      </c>
      <c r="J115" s="96" t="str">
        <f t="shared" si="9"/>
        <v>Gestión Tecnologías de Información y Comunicación</v>
      </c>
      <c r="K115" s="96" t="s">
        <v>394</v>
      </c>
      <c r="L115" s="96"/>
    </row>
    <row r="116" spans="3:12" x14ac:dyDescent="0.25">
      <c r="C116" s="97" t="s">
        <v>77</v>
      </c>
      <c r="D116" s="149"/>
      <c r="E116" s="98">
        <v>10000</v>
      </c>
      <c r="F116" s="95">
        <f t="shared" si="8"/>
        <v>0</v>
      </c>
      <c r="G116" s="163"/>
      <c r="H116" s="99" t="s">
        <v>999</v>
      </c>
      <c r="I116" s="99" t="str">
        <f>VLOOKUP(H116,Presupuesto!$B$11:$C$565,2,0)</f>
        <v>EQUIPO DE TRANSPORTE TRACCION Y ELEVACION</v>
      </c>
      <c r="J116" s="96" t="str">
        <f t="shared" si="9"/>
        <v>Gestión Tecnologías de Información y Comunicación</v>
      </c>
      <c r="K116" s="96" t="s">
        <v>402</v>
      </c>
      <c r="L116" s="96"/>
    </row>
    <row r="117" spans="3:12" x14ac:dyDescent="0.25">
      <c r="C117" s="97" t="s">
        <v>78</v>
      </c>
      <c r="D117" s="149"/>
      <c r="E117" s="98">
        <v>10000</v>
      </c>
      <c r="F117" s="95">
        <f t="shared" si="8"/>
        <v>0</v>
      </c>
      <c r="G117" s="163"/>
      <c r="H117" s="99" t="s">
        <v>1045</v>
      </c>
      <c r="I117" s="99" t="str">
        <f>VLOOKUP(H117,Presupuesto!$B$11:$C$565,2,0)</f>
        <v>APLICACIONES INFORMATICAS</v>
      </c>
      <c r="J117" s="96" t="str">
        <f t="shared" si="9"/>
        <v>Gestión Tecnologías de Información y Comunicación</v>
      </c>
      <c r="K117" s="96" t="s">
        <v>398</v>
      </c>
      <c r="L117" s="96"/>
    </row>
    <row r="118" spans="3:12" x14ac:dyDescent="0.25">
      <c r="C118" s="107" t="s">
        <v>79</v>
      </c>
      <c r="D118" s="149"/>
      <c r="E118" s="98">
        <v>2000</v>
      </c>
      <c r="F118" s="95">
        <f t="shared" si="8"/>
        <v>0</v>
      </c>
      <c r="G118" s="163"/>
      <c r="H118" s="108" t="s">
        <v>1013</v>
      </c>
      <c r="I118" s="108" t="str">
        <f>VLOOKUP(H118,Presupuesto!$B$11:$C$565,2,0)</f>
        <v>EQUIPO DE COMPUTACION</v>
      </c>
      <c r="J118" s="96" t="str">
        <f t="shared" si="9"/>
        <v>Gestión Tecnologías de Información y Comunicación</v>
      </c>
      <c r="K118" s="96" t="s">
        <v>394</v>
      </c>
      <c r="L118" s="96"/>
    </row>
    <row r="119" spans="3:12" x14ac:dyDescent="0.25">
      <c r="C119" s="107" t="s">
        <v>1456</v>
      </c>
      <c r="D119" s="149"/>
      <c r="E119" s="98">
        <v>1500</v>
      </c>
      <c r="F119" s="95">
        <f t="shared" si="8"/>
        <v>0</v>
      </c>
      <c r="G119" s="163"/>
      <c r="H119" s="108" t="s">
        <v>945</v>
      </c>
      <c r="I119" s="108" t="str">
        <f>VLOOKUP(H119,Presupuesto!$B$11:$C$565,2,0)</f>
        <v>UTILES Y MATERIALES ELECTRICOS</v>
      </c>
      <c r="J119" s="96" t="str">
        <f t="shared" si="9"/>
        <v>Gestión Tecnologías de Información y Comunicación</v>
      </c>
      <c r="K119" s="96" t="s">
        <v>394</v>
      </c>
      <c r="L119" s="96"/>
    </row>
    <row r="120" spans="3:12" x14ac:dyDescent="0.25">
      <c r="C120" s="107" t="s">
        <v>80</v>
      </c>
      <c r="D120" s="149"/>
      <c r="E120" s="98">
        <v>1500</v>
      </c>
      <c r="F120" s="95">
        <f t="shared" si="8"/>
        <v>0</v>
      </c>
      <c r="G120" s="163"/>
      <c r="H120" s="108" t="s">
        <v>1013</v>
      </c>
      <c r="I120" s="108" t="str">
        <f>VLOOKUP(H120,Presupuesto!$B$11:$C$565,2,0)</f>
        <v>EQUIPO DE COMPUTACION</v>
      </c>
      <c r="J120" s="96" t="str">
        <f t="shared" si="9"/>
        <v>Gestión Tecnologías de Información y Comunicación</v>
      </c>
      <c r="K120" s="96" t="s">
        <v>394</v>
      </c>
      <c r="L120" s="96"/>
    </row>
    <row r="121" spans="3:12" x14ac:dyDescent="0.25">
      <c r="C121" s="107" t="s">
        <v>81</v>
      </c>
      <c r="D121" s="149"/>
      <c r="E121" s="98">
        <v>500</v>
      </c>
      <c r="F121" s="95">
        <f t="shared" si="8"/>
        <v>0</v>
      </c>
      <c r="G121" s="163"/>
      <c r="H121" s="108" t="s">
        <v>954</v>
      </c>
      <c r="I121" s="108" t="str">
        <f>VLOOKUP(H121,Presupuesto!$B$11:$C$565,2,0)</f>
        <v>OTROS RESPUESTOS Y ACCESORIOS MENORES</v>
      </c>
      <c r="J121" s="96" t="str">
        <f t="shared" si="9"/>
        <v>Gestión Tecnologías de Información y Comunicación</v>
      </c>
      <c r="K121" s="96" t="s">
        <v>394</v>
      </c>
      <c r="L121" s="96"/>
    </row>
    <row r="122" spans="3:12" ht="15.75" thickBot="1" x14ac:dyDescent="0.3">
      <c r="C122" s="100" t="s">
        <v>82</v>
      </c>
      <c r="D122" s="157"/>
      <c r="E122" s="102">
        <v>20</v>
      </c>
      <c r="F122" s="103">
        <f t="shared" si="8"/>
        <v>0</v>
      </c>
      <c r="G122" s="160"/>
      <c r="H122" s="104" t="s">
        <v>954</v>
      </c>
      <c r="I122" s="104" t="str">
        <f>VLOOKUP(H122,Presupuesto!$B$11:$C$565,2,0)</f>
        <v>OTROS RESPUESTOS Y ACCESORIOS MENORES</v>
      </c>
      <c r="J122" s="104" t="str">
        <f t="shared" si="9"/>
        <v>Gestión Tecnologías de Información y Comunicación</v>
      </c>
      <c r="K122" s="122" t="s">
        <v>393</v>
      </c>
      <c r="L122" s="122"/>
    </row>
    <row r="123" spans="3:12" ht="15" customHeight="1" x14ac:dyDescent="0.25">
      <c r="F123" s="91"/>
      <c r="G123" s="75"/>
      <c r="H123" s="75"/>
      <c r="I123" s="75"/>
    </row>
    <row r="124" spans="3:12" ht="15.75" customHeight="1" thickBot="1" x14ac:dyDescent="0.3"/>
    <row r="125" spans="3:12" ht="15.75" customHeight="1" thickBot="1" x14ac:dyDescent="0.3">
      <c r="C125" s="29" t="s">
        <v>43</v>
      </c>
      <c r="D125" s="106">
        <f>SUM(F132:F145)</f>
        <v>0</v>
      </c>
      <c r="F125" s="70"/>
      <c r="G125" s="78"/>
      <c r="H125" s="70"/>
      <c r="I125" s="70"/>
    </row>
    <row r="126" spans="3:12" ht="15" customHeight="1" x14ac:dyDescent="0.25">
      <c r="C126" s="70"/>
      <c r="D126" s="31"/>
      <c r="E126" s="91"/>
      <c r="F126" s="91"/>
      <c r="G126" s="91"/>
      <c r="H126" s="75"/>
      <c r="I126" s="75"/>
      <c r="J126" s="75"/>
      <c r="K126" s="110"/>
    </row>
    <row r="127" spans="3:12" ht="15" customHeight="1" x14ac:dyDescent="0.25">
      <c r="C127" s="70"/>
      <c r="D127" s="31"/>
      <c r="E127" s="91"/>
      <c r="F127" s="91"/>
      <c r="G127" s="91"/>
      <c r="H127" s="75"/>
      <c r="I127" s="75"/>
      <c r="J127" s="75"/>
      <c r="K127" s="110"/>
    </row>
    <row r="128" spans="3:12" ht="15.75" customHeight="1" x14ac:dyDescent="0.25">
      <c r="C128" s="200" t="s">
        <v>391</v>
      </c>
      <c r="D128" s="322"/>
      <c r="E128" s="91"/>
      <c r="F128" s="91"/>
      <c r="G128" s="91"/>
      <c r="H128" s="75"/>
      <c r="I128" s="75"/>
      <c r="J128" s="75"/>
      <c r="K128" s="110"/>
    </row>
    <row r="129" spans="3:12" ht="18.75" customHeight="1" x14ac:dyDescent="0.25">
      <c r="C129" s="205"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1"/>
      <c r="F129" s="91"/>
      <c r="G129" s="91"/>
      <c r="H129" s="75"/>
      <c r="I129" s="75"/>
      <c r="J129" s="75"/>
      <c r="K129" s="110"/>
    </row>
    <row r="130" spans="3:12" ht="15" customHeight="1" x14ac:dyDescent="0.25">
      <c r="F130" s="91"/>
      <c r="G130" s="75"/>
      <c r="H130" s="75"/>
      <c r="I130" s="75"/>
    </row>
    <row r="131" spans="3:12" ht="30.75" thickBot="1" x14ac:dyDescent="0.3">
      <c r="C131" s="147" t="s">
        <v>44</v>
      </c>
      <c r="D131" s="147" t="s">
        <v>55</v>
      </c>
      <c r="E131" s="147" t="s">
        <v>57</v>
      </c>
      <c r="F131" s="148" t="s">
        <v>27</v>
      </c>
      <c r="G131" s="148" t="s">
        <v>130</v>
      </c>
      <c r="H131" s="147" t="s">
        <v>46</v>
      </c>
      <c r="I131" s="147" t="s">
        <v>131</v>
      </c>
      <c r="J131" s="147" t="s">
        <v>409</v>
      </c>
      <c r="K131" s="147" t="s">
        <v>410</v>
      </c>
      <c r="L131" s="147" t="s">
        <v>463</v>
      </c>
    </row>
    <row r="132" spans="3:12" ht="15.75" thickBot="1" x14ac:dyDescent="0.3">
      <c r="C132" s="277" t="s">
        <v>1338</v>
      </c>
      <c r="D132" s="156"/>
      <c r="E132" s="94">
        <f>HLOOKUP($C132,$CB$2:$CE$3,2,0)</f>
        <v>15000</v>
      </c>
      <c r="F132" s="95">
        <f>D132*E132</f>
        <v>0</v>
      </c>
      <c r="G132" s="163"/>
      <c r="H132" s="96" t="s">
        <v>1013</v>
      </c>
      <c r="I132" s="96" t="str">
        <f>VLOOKUP(H132,Presupuesto!$B$11:$C$565,2,0)</f>
        <v>EQUIPO DE COMPUTACION</v>
      </c>
      <c r="J132" s="213" t="s">
        <v>1446</v>
      </c>
      <c r="K132" s="96" t="s">
        <v>393</v>
      </c>
      <c r="L132" s="96"/>
    </row>
    <row r="133" spans="3:12" x14ac:dyDescent="0.25">
      <c r="C133" s="277" t="s">
        <v>1336</v>
      </c>
      <c r="D133" s="149"/>
      <c r="E133" s="94">
        <f>HLOOKUP($C133,$CB$2:$CE$3,2,0)</f>
        <v>35000</v>
      </c>
      <c r="F133" s="95">
        <f>D133*E133</f>
        <v>0</v>
      </c>
      <c r="G133" s="163"/>
      <c r="H133" s="99" t="s">
        <v>1013</v>
      </c>
      <c r="I133" s="99" t="str">
        <f>VLOOKUP(H133,Presupuesto!$B$11:$C$565,2,0)</f>
        <v>EQUIPO DE COMPUTACION</v>
      </c>
      <c r="J133" s="96" t="str">
        <f>$J$132</f>
        <v>Posgrado</v>
      </c>
      <c r="K133" s="96" t="s">
        <v>411</v>
      </c>
      <c r="L133" s="96"/>
    </row>
    <row r="134" spans="3:12" x14ac:dyDescent="0.25">
      <c r="C134" s="97" t="s">
        <v>73</v>
      </c>
      <c r="D134" s="149"/>
      <c r="E134" s="98">
        <v>4000</v>
      </c>
      <c r="F134" s="95">
        <f t="shared" ref="F134:F145" si="10">D134*E134</f>
        <v>0</v>
      </c>
      <c r="G134" s="163"/>
      <c r="H134" s="99" t="s">
        <v>985</v>
      </c>
      <c r="I134" s="99" t="str">
        <f>VLOOKUP(H134,Presupuesto!$B$11:$C$565,2,0)</f>
        <v>EQUIPOS VARIOS DE OFICINA</v>
      </c>
      <c r="J134" s="96" t="str">
        <f t="shared" ref="J134:J144" si="11">$J$132</f>
        <v>Posgrado</v>
      </c>
      <c r="K134" s="96" t="s">
        <v>394</v>
      </c>
      <c r="L134" s="96"/>
    </row>
    <row r="135" spans="3:12" x14ac:dyDescent="0.25">
      <c r="C135" s="97" t="s">
        <v>74</v>
      </c>
      <c r="D135" s="149"/>
      <c r="E135" s="98">
        <v>8000</v>
      </c>
      <c r="F135" s="95">
        <f t="shared" si="10"/>
        <v>0</v>
      </c>
      <c r="G135" s="163"/>
      <c r="H135" s="99" t="s">
        <v>1013</v>
      </c>
      <c r="I135" s="99" t="str">
        <f>VLOOKUP(H135,Presupuesto!$B$11:$C$565,2,0)</f>
        <v>EQUIPO DE COMPUTACION</v>
      </c>
      <c r="J135" s="96" t="str">
        <f t="shared" si="11"/>
        <v>Posgrado</v>
      </c>
      <c r="K135" s="96" t="s">
        <v>394</v>
      </c>
      <c r="L135" s="96"/>
    </row>
    <row r="136" spans="3:12" x14ac:dyDescent="0.25">
      <c r="C136" s="97" t="s">
        <v>75</v>
      </c>
      <c r="D136" s="149"/>
      <c r="E136" s="98">
        <v>5000</v>
      </c>
      <c r="F136" s="95">
        <f t="shared" si="10"/>
        <v>0</v>
      </c>
      <c r="G136" s="163"/>
      <c r="H136" s="99" t="s">
        <v>1013</v>
      </c>
      <c r="I136" s="99" t="str">
        <f>VLOOKUP(H136,Presupuesto!$B$11:$C$565,2,0)</f>
        <v>EQUIPO DE COMPUTACION</v>
      </c>
      <c r="J136" s="96" t="str">
        <f t="shared" si="11"/>
        <v>Posgrado</v>
      </c>
      <c r="K136" s="96" t="s">
        <v>394</v>
      </c>
      <c r="L136" s="96"/>
    </row>
    <row r="137" spans="3:12" x14ac:dyDescent="0.25">
      <c r="C137" s="97" t="s">
        <v>35</v>
      </c>
      <c r="D137" s="149"/>
      <c r="E137" s="98">
        <v>13000</v>
      </c>
      <c r="F137" s="95">
        <f t="shared" si="10"/>
        <v>0</v>
      </c>
      <c r="G137" s="163"/>
      <c r="H137" s="99" t="s">
        <v>999</v>
      </c>
      <c r="I137" s="99" t="str">
        <f>VLOOKUP(H137,Presupuesto!$B$11:$C$565,2,0)</f>
        <v>EQUIPO DE TRANSPORTE TRACCION Y ELEVACION</v>
      </c>
      <c r="J137" s="96" t="str">
        <f t="shared" si="11"/>
        <v>Posgrado</v>
      </c>
      <c r="K137" s="96" t="s">
        <v>394</v>
      </c>
      <c r="L137" s="96"/>
    </row>
    <row r="138" spans="3:12" x14ac:dyDescent="0.25">
      <c r="C138" s="97" t="s">
        <v>76</v>
      </c>
      <c r="D138" s="149"/>
      <c r="E138" s="98">
        <v>15000</v>
      </c>
      <c r="F138" s="95">
        <f t="shared" si="10"/>
        <v>0</v>
      </c>
      <c r="G138" s="163"/>
      <c r="H138" s="99" t="s">
        <v>999</v>
      </c>
      <c r="I138" s="99" t="str">
        <f>VLOOKUP(H138,Presupuesto!$B$11:$C$565,2,0)</f>
        <v>EQUIPO DE TRANSPORTE TRACCION Y ELEVACION</v>
      </c>
      <c r="J138" s="96" t="str">
        <f t="shared" si="11"/>
        <v>Posgrado</v>
      </c>
      <c r="K138" s="96" t="s">
        <v>394</v>
      </c>
      <c r="L138" s="96"/>
    </row>
    <row r="139" spans="3:12" x14ac:dyDescent="0.25">
      <c r="C139" s="97" t="s">
        <v>77</v>
      </c>
      <c r="D139" s="149"/>
      <c r="E139" s="98">
        <v>10000</v>
      </c>
      <c r="F139" s="95">
        <f t="shared" si="10"/>
        <v>0</v>
      </c>
      <c r="G139" s="163"/>
      <c r="H139" s="99" t="s">
        <v>999</v>
      </c>
      <c r="I139" s="99" t="str">
        <f>VLOOKUP(H139,Presupuesto!$B$11:$C$565,2,0)</f>
        <v>EQUIPO DE TRANSPORTE TRACCION Y ELEVACION</v>
      </c>
      <c r="J139" s="96" t="str">
        <f t="shared" si="11"/>
        <v>Posgrado</v>
      </c>
      <c r="K139" s="96" t="s">
        <v>402</v>
      </c>
      <c r="L139" s="96"/>
    </row>
    <row r="140" spans="3:12" x14ac:dyDescent="0.25">
      <c r="C140" s="97" t="s">
        <v>78</v>
      </c>
      <c r="D140" s="149"/>
      <c r="E140" s="98">
        <v>10000</v>
      </c>
      <c r="F140" s="95">
        <f t="shared" si="10"/>
        <v>0</v>
      </c>
      <c r="G140" s="163"/>
      <c r="H140" s="99" t="s">
        <v>1045</v>
      </c>
      <c r="I140" s="99" t="str">
        <f>VLOOKUP(H140,Presupuesto!$B$11:$C$565,2,0)</f>
        <v>APLICACIONES INFORMATICAS</v>
      </c>
      <c r="J140" s="96" t="str">
        <f t="shared" si="11"/>
        <v>Posgrado</v>
      </c>
      <c r="K140" s="96" t="s">
        <v>398</v>
      </c>
      <c r="L140" s="96"/>
    </row>
    <row r="141" spans="3:12" x14ac:dyDescent="0.25">
      <c r="C141" s="107" t="s">
        <v>79</v>
      </c>
      <c r="D141" s="149"/>
      <c r="E141" s="98">
        <v>2000</v>
      </c>
      <c r="F141" s="95">
        <f t="shared" si="10"/>
        <v>0</v>
      </c>
      <c r="G141" s="163"/>
      <c r="H141" s="108" t="s">
        <v>1013</v>
      </c>
      <c r="I141" s="108" t="str">
        <f>VLOOKUP(H141,Presupuesto!$B$11:$C$565,2,0)</f>
        <v>EQUIPO DE COMPUTACION</v>
      </c>
      <c r="J141" s="96" t="str">
        <f t="shared" si="11"/>
        <v>Posgrado</v>
      </c>
      <c r="K141" s="96" t="s">
        <v>394</v>
      </c>
      <c r="L141" s="96"/>
    </row>
    <row r="142" spans="3:12" x14ac:dyDescent="0.25">
      <c r="C142" s="107" t="s">
        <v>1456</v>
      </c>
      <c r="D142" s="149"/>
      <c r="E142" s="98">
        <v>1500</v>
      </c>
      <c r="F142" s="95">
        <f t="shared" si="10"/>
        <v>0</v>
      </c>
      <c r="G142" s="163"/>
      <c r="H142" s="108" t="s">
        <v>945</v>
      </c>
      <c r="I142" s="108" t="str">
        <f>VLOOKUP(H142,Presupuesto!$B$11:$C$565,2,0)</f>
        <v>UTILES Y MATERIALES ELECTRICOS</v>
      </c>
      <c r="J142" s="96" t="str">
        <f t="shared" si="11"/>
        <v>Posgrado</v>
      </c>
      <c r="K142" s="96" t="s">
        <v>394</v>
      </c>
      <c r="L142" s="96"/>
    </row>
    <row r="143" spans="3:12" x14ac:dyDescent="0.25">
      <c r="C143" s="107" t="s">
        <v>80</v>
      </c>
      <c r="D143" s="149"/>
      <c r="E143" s="98">
        <v>1500</v>
      </c>
      <c r="F143" s="95">
        <f t="shared" si="10"/>
        <v>0</v>
      </c>
      <c r="G143" s="163"/>
      <c r="H143" s="108" t="s">
        <v>1013</v>
      </c>
      <c r="I143" s="108" t="str">
        <f>VLOOKUP(H143,Presupuesto!$B$11:$C$565,2,0)</f>
        <v>EQUIPO DE COMPUTACION</v>
      </c>
      <c r="J143" s="96" t="str">
        <f t="shared" si="11"/>
        <v>Posgrado</v>
      </c>
      <c r="K143" s="96" t="s">
        <v>394</v>
      </c>
      <c r="L143" s="96"/>
    </row>
    <row r="144" spans="3:12" x14ac:dyDescent="0.25">
      <c r="C144" s="107" t="s">
        <v>81</v>
      </c>
      <c r="D144" s="149"/>
      <c r="E144" s="98">
        <v>500</v>
      </c>
      <c r="F144" s="95">
        <f t="shared" si="10"/>
        <v>0</v>
      </c>
      <c r="G144" s="163"/>
      <c r="H144" s="108" t="s">
        <v>954</v>
      </c>
      <c r="I144" s="108" t="str">
        <f>VLOOKUP(H144,Presupuesto!$B$11:$C$565,2,0)</f>
        <v>OTROS RESPUESTOS Y ACCESORIOS MENORES</v>
      </c>
      <c r="J144" s="96" t="str">
        <f t="shared" si="11"/>
        <v>Posgrado</v>
      </c>
      <c r="K144" s="96" t="s">
        <v>394</v>
      </c>
      <c r="L144" s="96"/>
    </row>
    <row r="145" spans="3:12" ht="15.75" thickBot="1" x14ac:dyDescent="0.3">
      <c r="C145" s="100" t="s">
        <v>82</v>
      </c>
      <c r="D145" s="157"/>
      <c r="E145" s="102">
        <v>20</v>
      </c>
      <c r="F145" s="103">
        <f t="shared" si="10"/>
        <v>0</v>
      </c>
      <c r="G145" s="160"/>
      <c r="H145" s="104" t="s">
        <v>954</v>
      </c>
      <c r="I145" s="104" t="str">
        <f>VLOOKUP(H145,Presupuesto!$B$11:$C$565,2,0)</f>
        <v>OTROS RESPUESTOS Y ACCESORIOS MENORES</v>
      </c>
      <c r="J145" s="104" t="str">
        <f>$J$132</f>
        <v>Posgrado</v>
      </c>
      <c r="K145" s="122" t="s">
        <v>393</v>
      </c>
      <c r="L145" s="122"/>
    </row>
    <row r="146" spans="3:12" ht="15" customHeight="1" x14ac:dyDescent="0.25"/>
    <row r="147" spans="3:12" ht="15.75" customHeight="1" thickBot="1" x14ac:dyDescent="0.3"/>
    <row r="148" spans="3:12" ht="15.75" customHeight="1" thickBot="1" x14ac:dyDescent="0.3">
      <c r="C148" s="29" t="s">
        <v>43</v>
      </c>
      <c r="D148" s="106">
        <f>SUM(F155:F168)</f>
        <v>0</v>
      </c>
      <c r="F148" s="70"/>
      <c r="G148" s="78"/>
      <c r="H148" s="70"/>
      <c r="I148" s="70"/>
    </row>
    <row r="149" spans="3:12" ht="15" customHeight="1" x14ac:dyDescent="0.25">
      <c r="C149" s="70"/>
      <c r="D149" s="31"/>
      <c r="E149" s="91"/>
      <c r="F149" s="91"/>
      <c r="G149" s="91"/>
      <c r="H149" s="75"/>
      <c r="I149" s="75"/>
      <c r="J149" s="75"/>
      <c r="K149" s="110"/>
    </row>
    <row r="150" spans="3:12" ht="15" customHeight="1" x14ac:dyDescent="0.25">
      <c r="C150" s="70"/>
      <c r="D150" s="31"/>
      <c r="E150" s="91"/>
      <c r="F150" s="91"/>
      <c r="G150" s="91"/>
      <c r="H150" s="75"/>
      <c r="I150" s="75"/>
      <c r="J150" s="75"/>
      <c r="K150" s="110"/>
    </row>
    <row r="151" spans="3:12" ht="15.75" customHeight="1" x14ac:dyDescent="0.25">
      <c r="C151" s="200" t="s">
        <v>391</v>
      </c>
      <c r="D151" s="322"/>
      <c r="E151" s="91"/>
      <c r="F151" s="91"/>
      <c r="G151" s="91"/>
      <c r="H151" s="75"/>
      <c r="I151" s="75"/>
      <c r="J151" s="75"/>
      <c r="K151" s="110"/>
    </row>
    <row r="152" spans="3:12" ht="18.75" customHeight="1" x14ac:dyDescent="0.25">
      <c r="C152" s="205"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1"/>
      <c r="F152" s="91"/>
      <c r="G152" s="91"/>
      <c r="H152" s="75"/>
      <c r="I152" s="75"/>
      <c r="J152" s="75"/>
      <c r="K152" s="110"/>
    </row>
    <row r="153" spans="3:12" ht="15" customHeight="1" x14ac:dyDescent="0.25">
      <c r="F153" s="91"/>
      <c r="G153" s="75"/>
      <c r="H153" s="75"/>
      <c r="I153" s="75"/>
    </row>
    <row r="154" spans="3:12" ht="30.75" thickBot="1" x14ac:dyDescent="0.3">
      <c r="C154" s="147" t="s">
        <v>44</v>
      </c>
      <c r="D154" s="147" t="s">
        <v>55</v>
      </c>
      <c r="E154" s="147" t="s">
        <v>57</v>
      </c>
      <c r="F154" s="148" t="s">
        <v>27</v>
      </c>
      <c r="G154" s="148" t="s">
        <v>130</v>
      </c>
      <c r="H154" s="147" t="s">
        <v>46</v>
      </c>
      <c r="I154" s="147" t="s">
        <v>131</v>
      </c>
      <c r="J154" s="147" t="s">
        <v>409</v>
      </c>
      <c r="K154" s="147" t="s">
        <v>410</v>
      </c>
      <c r="L154" s="147" t="s">
        <v>463</v>
      </c>
    </row>
    <row r="155" spans="3:12" ht="15.75" thickBot="1" x14ac:dyDescent="0.3">
      <c r="C155" s="277" t="s">
        <v>1338</v>
      </c>
      <c r="D155" s="156"/>
      <c r="E155" s="94">
        <f>HLOOKUP($C155,$CB$2:$CE$3,2,0)</f>
        <v>15000</v>
      </c>
      <c r="F155" s="95">
        <f>D155*E155</f>
        <v>0</v>
      </c>
      <c r="G155" s="163"/>
      <c r="H155" s="96" t="s">
        <v>1013</v>
      </c>
      <c r="I155" s="96" t="str">
        <f>VLOOKUP(H155,Presupuesto!$B$11:$C$565,2,0)</f>
        <v>EQUIPO DE COMPUTACION</v>
      </c>
      <c r="J155" s="213" t="s">
        <v>1446</v>
      </c>
      <c r="K155" s="96" t="s">
        <v>393</v>
      </c>
      <c r="L155" s="96"/>
    </row>
    <row r="156" spans="3:12" x14ac:dyDescent="0.25">
      <c r="C156" s="277" t="s">
        <v>1336</v>
      </c>
      <c r="D156" s="149"/>
      <c r="E156" s="94">
        <f>HLOOKUP($C156,$CB$2:$CE$3,2,0)</f>
        <v>35000</v>
      </c>
      <c r="F156" s="95">
        <f>D156*E156</f>
        <v>0</v>
      </c>
      <c r="G156" s="163"/>
      <c r="H156" s="99" t="s">
        <v>1013</v>
      </c>
      <c r="I156" s="99" t="str">
        <f>VLOOKUP(H156,Presupuesto!$B$11:$C$565,2,0)</f>
        <v>EQUIPO DE COMPUTACION</v>
      </c>
      <c r="J156" s="96" t="str">
        <f>$J$155</f>
        <v>Posgrado</v>
      </c>
      <c r="K156" s="96" t="s">
        <v>411</v>
      </c>
      <c r="L156" s="96"/>
    </row>
    <row r="157" spans="3:12" x14ac:dyDescent="0.25">
      <c r="C157" s="97" t="s">
        <v>73</v>
      </c>
      <c r="D157" s="149"/>
      <c r="E157" s="98">
        <v>4000</v>
      </c>
      <c r="F157" s="95">
        <f t="shared" ref="F157:F168" si="12">D157*E157</f>
        <v>0</v>
      </c>
      <c r="G157" s="163"/>
      <c r="H157" s="99" t="s">
        <v>985</v>
      </c>
      <c r="I157" s="99" t="str">
        <f>VLOOKUP(H157,Presupuesto!$B$11:$C$565,2,0)</f>
        <v>EQUIPOS VARIOS DE OFICINA</v>
      </c>
      <c r="J157" s="96" t="str">
        <f t="shared" ref="J157:J168" si="13">$J$155</f>
        <v>Posgrado</v>
      </c>
      <c r="K157" s="96" t="s">
        <v>394</v>
      </c>
      <c r="L157" s="96"/>
    </row>
    <row r="158" spans="3:12" x14ac:dyDescent="0.25">
      <c r="C158" s="97" t="s">
        <v>74</v>
      </c>
      <c r="D158" s="149"/>
      <c r="E158" s="98">
        <v>8000</v>
      </c>
      <c r="F158" s="95">
        <f t="shared" si="12"/>
        <v>0</v>
      </c>
      <c r="G158" s="163"/>
      <c r="H158" s="99" t="s">
        <v>1013</v>
      </c>
      <c r="I158" s="99" t="str">
        <f>VLOOKUP(H158,Presupuesto!$B$11:$C$565,2,0)</f>
        <v>EQUIPO DE COMPUTACION</v>
      </c>
      <c r="J158" s="96" t="str">
        <f t="shared" si="13"/>
        <v>Posgrado</v>
      </c>
      <c r="K158" s="96" t="s">
        <v>394</v>
      </c>
      <c r="L158" s="96"/>
    </row>
    <row r="159" spans="3:12" x14ac:dyDescent="0.25">
      <c r="C159" s="97" t="s">
        <v>75</v>
      </c>
      <c r="D159" s="149"/>
      <c r="E159" s="98">
        <v>5000</v>
      </c>
      <c r="F159" s="95">
        <f t="shared" si="12"/>
        <v>0</v>
      </c>
      <c r="G159" s="163"/>
      <c r="H159" s="99" t="s">
        <v>1013</v>
      </c>
      <c r="I159" s="99" t="str">
        <f>VLOOKUP(H159,Presupuesto!$B$11:$C$565,2,0)</f>
        <v>EQUIPO DE COMPUTACION</v>
      </c>
      <c r="J159" s="96" t="str">
        <f t="shared" si="13"/>
        <v>Posgrado</v>
      </c>
      <c r="K159" s="96" t="s">
        <v>394</v>
      </c>
      <c r="L159" s="96"/>
    </row>
    <row r="160" spans="3:12" x14ac:dyDescent="0.25">
      <c r="C160" s="97" t="s">
        <v>35</v>
      </c>
      <c r="D160" s="149"/>
      <c r="E160" s="98">
        <v>13000</v>
      </c>
      <c r="F160" s="95">
        <f t="shared" si="12"/>
        <v>0</v>
      </c>
      <c r="G160" s="163"/>
      <c r="H160" s="99" t="s">
        <v>999</v>
      </c>
      <c r="I160" s="99" t="str">
        <f>VLOOKUP(H160,Presupuesto!$B$11:$C$565,2,0)</f>
        <v>EQUIPO DE TRANSPORTE TRACCION Y ELEVACION</v>
      </c>
      <c r="J160" s="96" t="str">
        <f t="shared" si="13"/>
        <v>Posgrado</v>
      </c>
      <c r="K160" s="96" t="s">
        <v>394</v>
      </c>
      <c r="L160" s="96"/>
    </row>
    <row r="161" spans="3:12" x14ac:dyDescent="0.25">
      <c r="C161" s="97" t="s">
        <v>76</v>
      </c>
      <c r="D161" s="149"/>
      <c r="E161" s="98">
        <v>15000</v>
      </c>
      <c r="F161" s="95">
        <f t="shared" si="12"/>
        <v>0</v>
      </c>
      <c r="G161" s="163"/>
      <c r="H161" s="99" t="s">
        <v>999</v>
      </c>
      <c r="I161" s="99" t="str">
        <f>VLOOKUP(H161,Presupuesto!$B$11:$C$565,2,0)</f>
        <v>EQUIPO DE TRANSPORTE TRACCION Y ELEVACION</v>
      </c>
      <c r="J161" s="96" t="str">
        <f t="shared" si="13"/>
        <v>Posgrado</v>
      </c>
      <c r="K161" s="96" t="s">
        <v>394</v>
      </c>
      <c r="L161" s="96"/>
    </row>
    <row r="162" spans="3:12" x14ac:dyDescent="0.25">
      <c r="C162" s="97" t="s">
        <v>77</v>
      </c>
      <c r="D162" s="149"/>
      <c r="E162" s="98">
        <v>10000</v>
      </c>
      <c r="F162" s="95">
        <f t="shared" si="12"/>
        <v>0</v>
      </c>
      <c r="G162" s="163"/>
      <c r="H162" s="99" t="s">
        <v>999</v>
      </c>
      <c r="I162" s="99" t="str">
        <f>VLOOKUP(H162,Presupuesto!$B$11:$C$565,2,0)</f>
        <v>EQUIPO DE TRANSPORTE TRACCION Y ELEVACION</v>
      </c>
      <c r="J162" s="96" t="str">
        <f t="shared" si="13"/>
        <v>Posgrado</v>
      </c>
      <c r="K162" s="96" t="s">
        <v>402</v>
      </c>
      <c r="L162" s="96"/>
    </row>
    <row r="163" spans="3:12" x14ac:dyDescent="0.25">
      <c r="C163" s="97" t="s">
        <v>78</v>
      </c>
      <c r="D163" s="149"/>
      <c r="E163" s="98">
        <v>10000</v>
      </c>
      <c r="F163" s="95">
        <f t="shared" si="12"/>
        <v>0</v>
      </c>
      <c r="G163" s="163"/>
      <c r="H163" s="99" t="s">
        <v>1045</v>
      </c>
      <c r="I163" s="99" t="str">
        <f>VLOOKUP(H163,Presupuesto!$B$11:$C$565,2,0)</f>
        <v>APLICACIONES INFORMATICAS</v>
      </c>
      <c r="J163" s="96" t="str">
        <f t="shared" si="13"/>
        <v>Posgrado</v>
      </c>
      <c r="K163" s="96" t="s">
        <v>398</v>
      </c>
      <c r="L163" s="96"/>
    </row>
    <row r="164" spans="3:12" x14ac:dyDescent="0.25">
      <c r="C164" s="107" t="s">
        <v>79</v>
      </c>
      <c r="D164" s="149"/>
      <c r="E164" s="98">
        <v>2000</v>
      </c>
      <c r="F164" s="95">
        <f t="shared" si="12"/>
        <v>0</v>
      </c>
      <c r="G164" s="163"/>
      <c r="H164" s="108" t="s">
        <v>1013</v>
      </c>
      <c r="I164" s="108" t="str">
        <f>VLOOKUP(H164,Presupuesto!$B$11:$C$565,2,0)</f>
        <v>EQUIPO DE COMPUTACION</v>
      </c>
      <c r="J164" s="96" t="str">
        <f t="shared" si="13"/>
        <v>Posgrado</v>
      </c>
      <c r="K164" s="96" t="s">
        <v>394</v>
      </c>
      <c r="L164" s="96"/>
    </row>
    <row r="165" spans="3:12" x14ac:dyDescent="0.25">
      <c r="C165" s="107" t="s">
        <v>1456</v>
      </c>
      <c r="D165" s="149"/>
      <c r="E165" s="98">
        <v>1500</v>
      </c>
      <c r="F165" s="95">
        <f t="shared" si="12"/>
        <v>0</v>
      </c>
      <c r="G165" s="163"/>
      <c r="H165" s="108" t="s">
        <v>945</v>
      </c>
      <c r="I165" s="108" t="str">
        <f>VLOOKUP(H165,Presupuesto!$B$11:$C$565,2,0)</f>
        <v>UTILES Y MATERIALES ELECTRICOS</v>
      </c>
      <c r="J165" s="96" t="str">
        <f t="shared" si="13"/>
        <v>Posgrado</v>
      </c>
      <c r="K165" s="96" t="s">
        <v>394</v>
      </c>
      <c r="L165" s="96"/>
    </row>
    <row r="166" spans="3:12" x14ac:dyDescent="0.25">
      <c r="C166" s="107" t="s">
        <v>80</v>
      </c>
      <c r="D166" s="149"/>
      <c r="E166" s="98">
        <v>1500</v>
      </c>
      <c r="F166" s="95">
        <f t="shared" si="12"/>
        <v>0</v>
      </c>
      <c r="G166" s="163"/>
      <c r="H166" s="108" t="s">
        <v>1013</v>
      </c>
      <c r="I166" s="108" t="str">
        <f>VLOOKUP(H166,Presupuesto!$B$11:$C$565,2,0)</f>
        <v>EQUIPO DE COMPUTACION</v>
      </c>
      <c r="J166" s="96" t="str">
        <f t="shared" si="13"/>
        <v>Posgrado</v>
      </c>
      <c r="K166" s="96" t="s">
        <v>394</v>
      </c>
      <c r="L166" s="96"/>
    </row>
    <row r="167" spans="3:12" x14ac:dyDescent="0.25">
      <c r="C167" s="107" t="s">
        <v>81</v>
      </c>
      <c r="D167" s="149"/>
      <c r="E167" s="98">
        <v>500</v>
      </c>
      <c r="F167" s="95">
        <f t="shared" si="12"/>
        <v>0</v>
      </c>
      <c r="G167" s="163"/>
      <c r="H167" s="108" t="s">
        <v>954</v>
      </c>
      <c r="I167" s="108" t="str">
        <f>VLOOKUP(H167,Presupuesto!$B$11:$C$565,2,0)</f>
        <v>OTROS RESPUESTOS Y ACCESORIOS MENORES</v>
      </c>
      <c r="J167" s="96" t="str">
        <f t="shared" si="13"/>
        <v>Posgrado</v>
      </c>
      <c r="K167" s="96" t="s">
        <v>394</v>
      </c>
      <c r="L167" s="96"/>
    </row>
    <row r="168" spans="3:12" ht="15.75" thickBot="1" x14ac:dyDescent="0.3">
      <c r="C168" s="100" t="s">
        <v>82</v>
      </c>
      <c r="D168" s="157"/>
      <c r="E168" s="102">
        <v>20</v>
      </c>
      <c r="F168" s="103">
        <f t="shared" si="12"/>
        <v>0</v>
      </c>
      <c r="G168" s="160"/>
      <c r="H168" s="104" t="s">
        <v>954</v>
      </c>
      <c r="I168" s="104" t="str">
        <f>VLOOKUP(H168,Presupuesto!$B$11:$C$565,2,0)</f>
        <v>OTROS RESPUESTOS Y ACCESORIOS MENORES</v>
      </c>
      <c r="J168" s="104" t="str">
        <f t="shared" si="13"/>
        <v>Posgrado</v>
      </c>
      <c r="K168" s="122" t="s">
        <v>393</v>
      </c>
      <c r="L168" s="122"/>
    </row>
    <row r="169" spans="3:12" ht="15" customHeight="1" x14ac:dyDescent="0.25">
      <c r="F169" s="91"/>
      <c r="G169" s="75"/>
      <c r="H169" s="75"/>
      <c r="I169" s="75"/>
    </row>
    <row r="170" spans="3:12" ht="15.75" customHeight="1" thickBot="1" x14ac:dyDescent="0.3"/>
    <row r="171" spans="3:12" ht="15.75" customHeight="1" thickBot="1" x14ac:dyDescent="0.3">
      <c r="C171" s="29" t="s">
        <v>43</v>
      </c>
      <c r="D171" s="106">
        <f>SUM(F178:F191)</f>
        <v>0</v>
      </c>
      <c r="F171" s="70"/>
      <c r="G171" s="78"/>
      <c r="H171" s="70"/>
      <c r="I171" s="70"/>
    </row>
    <row r="172" spans="3:12" ht="15" customHeight="1" x14ac:dyDescent="0.25">
      <c r="C172" s="70"/>
      <c r="D172" s="31"/>
      <c r="E172" s="91"/>
      <c r="F172" s="91"/>
      <c r="G172" s="91"/>
      <c r="H172" s="75"/>
      <c r="I172" s="75"/>
      <c r="J172" s="75"/>
      <c r="K172" s="110"/>
    </row>
    <row r="173" spans="3:12" ht="15" customHeight="1" x14ac:dyDescent="0.25">
      <c r="C173" s="70"/>
      <c r="D173" s="31"/>
      <c r="E173" s="91"/>
      <c r="F173" s="91"/>
      <c r="G173" s="91"/>
      <c r="H173" s="75"/>
      <c r="I173" s="75"/>
      <c r="J173" s="75"/>
      <c r="K173" s="110"/>
    </row>
    <row r="174" spans="3:12" ht="15.75" customHeight="1" x14ac:dyDescent="0.25">
      <c r="C174" s="200" t="s">
        <v>391</v>
      </c>
      <c r="D174" s="322"/>
      <c r="E174" s="91"/>
      <c r="F174" s="91"/>
      <c r="G174" s="91"/>
      <c r="H174" s="75"/>
      <c r="I174" s="75"/>
      <c r="J174" s="75"/>
      <c r="K174" s="110"/>
    </row>
    <row r="175" spans="3:12" ht="18.75" customHeight="1" x14ac:dyDescent="0.25">
      <c r="C175" s="205"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1"/>
      <c r="F175" s="91"/>
      <c r="G175" s="91"/>
      <c r="H175" s="75"/>
      <c r="I175" s="75"/>
      <c r="J175" s="75"/>
      <c r="K175" s="110"/>
    </row>
    <row r="176" spans="3:12" ht="15" customHeight="1" x14ac:dyDescent="0.25">
      <c r="F176" s="91"/>
      <c r="G176" s="75"/>
      <c r="H176" s="75"/>
      <c r="I176" s="75"/>
    </row>
    <row r="177" spans="3:12" ht="30.75" thickBot="1" x14ac:dyDescent="0.3">
      <c r="C177" s="147" t="s">
        <v>44</v>
      </c>
      <c r="D177" s="147" t="s">
        <v>55</v>
      </c>
      <c r="E177" s="147" t="s">
        <v>57</v>
      </c>
      <c r="F177" s="148" t="s">
        <v>27</v>
      </c>
      <c r="G177" s="148" t="s">
        <v>130</v>
      </c>
      <c r="H177" s="147" t="s">
        <v>46</v>
      </c>
      <c r="I177" s="147" t="s">
        <v>131</v>
      </c>
      <c r="J177" s="147" t="s">
        <v>409</v>
      </c>
      <c r="K177" s="147" t="s">
        <v>410</v>
      </c>
      <c r="L177" s="147" t="s">
        <v>463</v>
      </c>
    </row>
    <row r="178" spans="3:12" ht="15.75" thickBot="1" x14ac:dyDescent="0.3">
      <c r="C178" s="277" t="s">
        <v>1338</v>
      </c>
      <c r="D178" s="156"/>
      <c r="E178" s="94">
        <f>HLOOKUP($C178,$CB$2:$CE$3,2,0)</f>
        <v>15000</v>
      </c>
      <c r="F178" s="95">
        <f>D178*E178</f>
        <v>0</v>
      </c>
      <c r="G178" s="163"/>
      <c r="H178" s="96" t="s">
        <v>1013</v>
      </c>
      <c r="I178" s="96" t="str">
        <f>VLOOKUP(H178,Presupuesto!$B$11:$C$565,2,0)</f>
        <v>EQUIPO DE COMPUTACION</v>
      </c>
      <c r="J178" s="213" t="s">
        <v>1446</v>
      </c>
      <c r="K178" s="96" t="s">
        <v>393</v>
      </c>
      <c r="L178" s="96"/>
    </row>
    <row r="179" spans="3:12" x14ac:dyDescent="0.25">
      <c r="C179" s="277" t="s">
        <v>1336</v>
      </c>
      <c r="D179" s="149"/>
      <c r="E179" s="94">
        <f>HLOOKUP($C179,$CB$2:$CE$3,2,0)</f>
        <v>35000</v>
      </c>
      <c r="F179" s="95">
        <f>D179*E179</f>
        <v>0</v>
      </c>
      <c r="G179" s="163"/>
      <c r="H179" s="99" t="s">
        <v>1013</v>
      </c>
      <c r="I179" s="99" t="str">
        <f>VLOOKUP(H179,Presupuesto!$B$11:$C$565,2,0)</f>
        <v>EQUIPO DE COMPUTACION</v>
      </c>
      <c r="J179" s="96" t="str">
        <f>$J$178</f>
        <v>Posgrado</v>
      </c>
      <c r="K179" s="96" t="s">
        <v>411</v>
      </c>
      <c r="L179" s="96"/>
    </row>
    <row r="180" spans="3:12" x14ac:dyDescent="0.25">
      <c r="C180" s="97" t="s">
        <v>73</v>
      </c>
      <c r="D180" s="149"/>
      <c r="E180" s="98">
        <v>4000</v>
      </c>
      <c r="F180" s="95">
        <f t="shared" ref="F180:F191" si="14">D180*E180</f>
        <v>0</v>
      </c>
      <c r="G180" s="163"/>
      <c r="H180" s="99" t="s">
        <v>985</v>
      </c>
      <c r="I180" s="99" t="str">
        <f>VLOOKUP(H180,Presupuesto!$B$11:$C$565,2,0)</f>
        <v>EQUIPOS VARIOS DE OFICINA</v>
      </c>
      <c r="J180" s="96" t="str">
        <f t="shared" ref="J180:J191" si="15">$J$178</f>
        <v>Posgrado</v>
      </c>
      <c r="K180" s="96" t="s">
        <v>394</v>
      </c>
      <c r="L180" s="96"/>
    </row>
    <row r="181" spans="3:12" x14ac:dyDescent="0.25">
      <c r="C181" s="97" t="s">
        <v>74</v>
      </c>
      <c r="D181" s="149"/>
      <c r="E181" s="98">
        <v>8000</v>
      </c>
      <c r="F181" s="95">
        <f t="shared" si="14"/>
        <v>0</v>
      </c>
      <c r="G181" s="163"/>
      <c r="H181" s="99" t="s">
        <v>1013</v>
      </c>
      <c r="I181" s="99" t="str">
        <f>VLOOKUP(H181,Presupuesto!$B$11:$C$565,2,0)</f>
        <v>EQUIPO DE COMPUTACION</v>
      </c>
      <c r="J181" s="96" t="str">
        <f t="shared" si="15"/>
        <v>Posgrado</v>
      </c>
      <c r="K181" s="96" t="s">
        <v>394</v>
      </c>
      <c r="L181" s="96"/>
    </row>
    <row r="182" spans="3:12" x14ac:dyDescent="0.25">
      <c r="C182" s="97" t="s">
        <v>75</v>
      </c>
      <c r="D182" s="149"/>
      <c r="E182" s="98">
        <v>5000</v>
      </c>
      <c r="F182" s="95">
        <f t="shared" si="14"/>
        <v>0</v>
      </c>
      <c r="G182" s="163"/>
      <c r="H182" s="99" t="s">
        <v>1013</v>
      </c>
      <c r="I182" s="99" t="str">
        <f>VLOOKUP(H182,Presupuesto!$B$11:$C$565,2,0)</f>
        <v>EQUIPO DE COMPUTACION</v>
      </c>
      <c r="J182" s="96" t="str">
        <f t="shared" si="15"/>
        <v>Posgrado</v>
      </c>
      <c r="K182" s="96" t="s">
        <v>394</v>
      </c>
      <c r="L182" s="96"/>
    </row>
    <row r="183" spans="3:12" x14ac:dyDescent="0.25">
      <c r="C183" s="97" t="s">
        <v>35</v>
      </c>
      <c r="D183" s="149"/>
      <c r="E183" s="98">
        <v>13000</v>
      </c>
      <c r="F183" s="95">
        <f t="shared" si="14"/>
        <v>0</v>
      </c>
      <c r="G183" s="163"/>
      <c r="H183" s="99" t="s">
        <v>999</v>
      </c>
      <c r="I183" s="99" t="str">
        <f>VLOOKUP(H183,Presupuesto!$B$11:$C$565,2,0)</f>
        <v>EQUIPO DE TRANSPORTE TRACCION Y ELEVACION</v>
      </c>
      <c r="J183" s="96" t="str">
        <f t="shared" si="15"/>
        <v>Posgrado</v>
      </c>
      <c r="K183" s="96" t="s">
        <v>394</v>
      </c>
      <c r="L183" s="96"/>
    </row>
    <row r="184" spans="3:12" x14ac:dyDescent="0.25">
      <c r="C184" s="97" t="s">
        <v>76</v>
      </c>
      <c r="D184" s="149"/>
      <c r="E184" s="98">
        <v>15000</v>
      </c>
      <c r="F184" s="95">
        <f t="shared" si="14"/>
        <v>0</v>
      </c>
      <c r="G184" s="163"/>
      <c r="H184" s="99" t="s">
        <v>999</v>
      </c>
      <c r="I184" s="99" t="str">
        <f>VLOOKUP(H184,Presupuesto!$B$11:$C$565,2,0)</f>
        <v>EQUIPO DE TRANSPORTE TRACCION Y ELEVACION</v>
      </c>
      <c r="J184" s="96" t="str">
        <f t="shared" si="15"/>
        <v>Posgrado</v>
      </c>
      <c r="K184" s="96" t="s">
        <v>394</v>
      </c>
      <c r="L184" s="96"/>
    </row>
    <row r="185" spans="3:12" x14ac:dyDescent="0.25">
      <c r="C185" s="97" t="s">
        <v>77</v>
      </c>
      <c r="D185" s="149"/>
      <c r="E185" s="98">
        <v>10000</v>
      </c>
      <c r="F185" s="95">
        <f t="shared" si="14"/>
        <v>0</v>
      </c>
      <c r="G185" s="163"/>
      <c r="H185" s="99" t="s">
        <v>999</v>
      </c>
      <c r="I185" s="99" t="str">
        <f>VLOOKUP(H185,Presupuesto!$B$11:$C$565,2,0)</f>
        <v>EQUIPO DE TRANSPORTE TRACCION Y ELEVACION</v>
      </c>
      <c r="J185" s="96" t="str">
        <f t="shared" si="15"/>
        <v>Posgrado</v>
      </c>
      <c r="K185" s="96" t="s">
        <v>402</v>
      </c>
      <c r="L185" s="96"/>
    </row>
    <row r="186" spans="3:12" x14ac:dyDescent="0.25">
      <c r="C186" s="97" t="s">
        <v>78</v>
      </c>
      <c r="D186" s="149"/>
      <c r="E186" s="98">
        <v>10000</v>
      </c>
      <c r="F186" s="95">
        <f t="shared" si="14"/>
        <v>0</v>
      </c>
      <c r="G186" s="163"/>
      <c r="H186" s="99" t="s">
        <v>1045</v>
      </c>
      <c r="I186" s="99" t="str">
        <f>VLOOKUP(H186,Presupuesto!$B$11:$C$565,2,0)</f>
        <v>APLICACIONES INFORMATICAS</v>
      </c>
      <c r="J186" s="96" t="str">
        <f t="shared" si="15"/>
        <v>Posgrado</v>
      </c>
      <c r="K186" s="96" t="s">
        <v>398</v>
      </c>
      <c r="L186" s="96"/>
    </row>
    <row r="187" spans="3:12" x14ac:dyDescent="0.25">
      <c r="C187" s="107" t="s">
        <v>79</v>
      </c>
      <c r="D187" s="149"/>
      <c r="E187" s="98">
        <v>2000</v>
      </c>
      <c r="F187" s="95">
        <f t="shared" si="14"/>
        <v>0</v>
      </c>
      <c r="G187" s="163"/>
      <c r="H187" s="108" t="s">
        <v>1013</v>
      </c>
      <c r="I187" s="108" t="str">
        <f>VLOOKUP(H187,Presupuesto!$B$11:$C$565,2,0)</f>
        <v>EQUIPO DE COMPUTACION</v>
      </c>
      <c r="J187" s="96" t="str">
        <f t="shared" si="15"/>
        <v>Posgrado</v>
      </c>
      <c r="K187" s="96" t="s">
        <v>394</v>
      </c>
      <c r="L187" s="96"/>
    </row>
    <row r="188" spans="3:12" x14ac:dyDescent="0.25">
      <c r="C188" s="107" t="s">
        <v>1456</v>
      </c>
      <c r="D188" s="149"/>
      <c r="E188" s="98">
        <v>1500</v>
      </c>
      <c r="F188" s="95">
        <f t="shared" si="14"/>
        <v>0</v>
      </c>
      <c r="G188" s="163"/>
      <c r="H188" s="108" t="s">
        <v>945</v>
      </c>
      <c r="I188" s="108" t="str">
        <f>VLOOKUP(H188,Presupuesto!$B$11:$C$565,2,0)</f>
        <v>UTILES Y MATERIALES ELECTRICOS</v>
      </c>
      <c r="J188" s="96" t="str">
        <f t="shared" si="15"/>
        <v>Posgrado</v>
      </c>
      <c r="K188" s="96" t="s">
        <v>394</v>
      </c>
      <c r="L188" s="96"/>
    </row>
    <row r="189" spans="3:12" x14ac:dyDescent="0.25">
      <c r="C189" s="107" t="s">
        <v>80</v>
      </c>
      <c r="D189" s="149"/>
      <c r="E189" s="98">
        <v>1500</v>
      </c>
      <c r="F189" s="95">
        <f t="shared" si="14"/>
        <v>0</v>
      </c>
      <c r="G189" s="163"/>
      <c r="H189" s="108" t="s">
        <v>1013</v>
      </c>
      <c r="I189" s="108" t="str">
        <f>VLOOKUP(H189,Presupuesto!$B$11:$C$565,2,0)</f>
        <v>EQUIPO DE COMPUTACION</v>
      </c>
      <c r="J189" s="96" t="str">
        <f t="shared" si="15"/>
        <v>Posgrado</v>
      </c>
      <c r="K189" s="96" t="s">
        <v>394</v>
      </c>
      <c r="L189" s="96"/>
    </row>
    <row r="190" spans="3:12" x14ac:dyDescent="0.25">
      <c r="C190" s="107" t="s">
        <v>81</v>
      </c>
      <c r="D190" s="149"/>
      <c r="E190" s="98">
        <v>500</v>
      </c>
      <c r="F190" s="95">
        <f t="shared" si="14"/>
        <v>0</v>
      </c>
      <c r="G190" s="163"/>
      <c r="H190" s="108" t="s">
        <v>954</v>
      </c>
      <c r="I190" s="108" t="str">
        <f>VLOOKUP(H190,Presupuesto!$B$11:$C$565,2,0)</f>
        <v>OTROS RESPUESTOS Y ACCESORIOS MENORES</v>
      </c>
      <c r="J190" s="96" t="str">
        <f t="shared" si="15"/>
        <v>Posgrado</v>
      </c>
      <c r="K190" s="96" t="s">
        <v>394</v>
      </c>
      <c r="L190" s="96"/>
    </row>
    <row r="191" spans="3:12" ht="15.75" thickBot="1" x14ac:dyDescent="0.3">
      <c r="C191" s="100" t="s">
        <v>82</v>
      </c>
      <c r="D191" s="157"/>
      <c r="E191" s="102">
        <v>20</v>
      </c>
      <c r="F191" s="103">
        <f t="shared" si="14"/>
        <v>0</v>
      </c>
      <c r="G191" s="160"/>
      <c r="H191" s="104" t="s">
        <v>954</v>
      </c>
      <c r="I191" s="104" t="str">
        <f>VLOOKUP(H191,Presupuesto!$B$11:$C$565,2,0)</f>
        <v>OTROS RESPUESTOS Y ACCESORIOS MENORES</v>
      </c>
      <c r="J191" s="104" t="str">
        <f t="shared" si="15"/>
        <v>Posgrado</v>
      </c>
      <c r="K191" s="122" t="s">
        <v>393</v>
      </c>
      <c r="L191" s="122"/>
    </row>
    <row r="192" spans="3:12" ht="15" customHeight="1" x14ac:dyDescent="0.25"/>
    <row r="193" spans="3:12" ht="15.75" customHeight="1" thickBot="1" x14ac:dyDescent="0.3"/>
    <row r="194" spans="3:12" ht="15.75" customHeight="1" thickBot="1" x14ac:dyDescent="0.3">
      <c r="C194" s="29" t="s">
        <v>43</v>
      </c>
      <c r="D194" s="106">
        <f>SUM(F201:F214)</f>
        <v>0</v>
      </c>
      <c r="F194" s="70"/>
      <c r="G194" s="78"/>
      <c r="H194" s="70"/>
      <c r="I194" s="70"/>
    </row>
    <row r="195" spans="3:12" ht="15" customHeight="1" x14ac:dyDescent="0.25">
      <c r="C195" s="70"/>
      <c r="D195" s="31"/>
      <c r="E195" s="91"/>
      <c r="F195" s="91"/>
      <c r="G195" s="91"/>
      <c r="H195" s="75"/>
      <c r="I195" s="75"/>
      <c r="J195" s="75"/>
      <c r="K195" s="110"/>
    </row>
    <row r="196" spans="3:12" ht="15" customHeight="1" x14ac:dyDescent="0.25">
      <c r="C196" s="70"/>
      <c r="D196" s="31"/>
      <c r="E196" s="91"/>
      <c r="F196" s="91"/>
      <c r="G196" s="91"/>
      <c r="H196" s="75"/>
      <c r="I196" s="75"/>
      <c r="J196" s="75"/>
      <c r="K196" s="110"/>
    </row>
    <row r="197" spans="3:12" ht="15.75" customHeight="1" x14ac:dyDescent="0.25">
      <c r="C197" s="200" t="s">
        <v>391</v>
      </c>
      <c r="D197" s="322"/>
      <c r="E197" s="91"/>
      <c r="F197" s="91"/>
      <c r="G197" s="91"/>
      <c r="H197" s="75"/>
      <c r="I197" s="75"/>
      <c r="J197" s="75"/>
      <c r="K197" s="110"/>
    </row>
    <row r="198" spans="3:12" ht="18.75" customHeight="1" x14ac:dyDescent="0.25">
      <c r="C198" s="205"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1"/>
      <c r="F198" s="91"/>
      <c r="G198" s="91"/>
      <c r="H198" s="75"/>
      <c r="I198" s="75"/>
      <c r="J198" s="75"/>
      <c r="K198" s="110"/>
    </row>
    <row r="199" spans="3:12" ht="15" customHeight="1" x14ac:dyDescent="0.25">
      <c r="F199" s="91"/>
      <c r="G199" s="75"/>
      <c r="H199" s="75"/>
      <c r="I199" s="75"/>
    </row>
    <row r="200" spans="3:12" ht="30.75" thickBot="1" x14ac:dyDescent="0.3">
      <c r="C200" s="147" t="s">
        <v>44</v>
      </c>
      <c r="D200" s="147" t="s">
        <v>55</v>
      </c>
      <c r="E200" s="147" t="s">
        <v>57</v>
      </c>
      <c r="F200" s="148" t="s">
        <v>27</v>
      </c>
      <c r="G200" s="148" t="s">
        <v>130</v>
      </c>
      <c r="H200" s="147" t="s">
        <v>46</v>
      </c>
      <c r="I200" s="147" t="s">
        <v>131</v>
      </c>
      <c r="J200" s="147" t="s">
        <v>409</v>
      </c>
      <c r="K200" s="147" t="s">
        <v>410</v>
      </c>
      <c r="L200" s="147" t="s">
        <v>463</v>
      </c>
    </row>
    <row r="201" spans="3:12" ht="15.75" thickBot="1" x14ac:dyDescent="0.3">
      <c r="C201" s="277" t="s">
        <v>1338</v>
      </c>
      <c r="D201" s="156"/>
      <c r="E201" s="94">
        <f>HLOOKUP($C201,$CB$2:$CE$3,2,0)</f>
        <v>15000</v>
      </c>
      <c r="F201" s="95">
        <f>D201*E201</f>
        <v>0</v>
      </c>
      <c r="G201" s="163"/>
      <c r="H201" s="96" t="s">
        <v>1013</v>
      </c>
      <c r="I201" s="96" t="str">
        <f>VLOOKUP(H201,Presupuesto!$B$11:$C$565,2,0)</f>
        <v>EQUIPO DE COMPUTACION</v>
      </c>
      <c r="J201" s="213" t="s">
        <v>1446</v>
      </c>
      <c r="K201" s="96" t="s">
        <v>393</v>
      </c>
      <c r="L201" s="96"/>
    </row>
    <row r="202" spans="3:12" x14ac:dyDescent="0.25">
      <c r="C202" s="277" t="s">
        <v>1336</v>
      </c>
      <c r="D202" s="149"/>
      <c r="E202" s="94">
        <f>HLOOKUP($C202,$CB$2:$CE$3,2,0)</f>
        <v>35000</v>
      </c>
      <c r="F202" s="95">
        <f>D202*E202</f>
        <v>0</v>
      </c>
      <c r="G202" s="163"/>
      <c r="H202" s="99" t="s">
        <v>1013</v>
      </c>
      <c r="I202" s="99" t="str">
        <f>VLOOKUP(H202,Presupuesto!$B$11:$C$565,2,0)</f>
        <v>EQUIPO DE COMPUTACION</v>
      </c>
      <c r="J202" s="96" t="str">
        <f>$J$201</f>
        <v>Posgrado</v>
      </c>
      <c r="K202" s="96" t="s">
        <v>411</v>
      </c>
      <c r="L202" s="96"/>
    </row>
    <row r="203" spans="3:12" x14ac:dyDescent="0.25">
      <c r="C203" s="97" t="s">
        <v>73</v>
      </c>
      <c r="D203" s="149"/>
      <c r="E203" s="98">
        <v>4000</v>
      </c>
      <c r="F203" s="95">
        <f t="shared" ref="F203:F214" si="16">D203*E203</f>
        <v>0</v>
      </c>
      <c r="G203" s="163"/>
      <c r="H203" s="99" t="s">
        <v>985</v>
      </c>
      <c r="I203" s="99" t="str">
        <f>VLOOKUP(H203,Presupuesto!$B$11:$C$565,2,0)</f>
        <v>EQUIPOS VARIOS DE OFICINA</v>
      </c>
      <c r="J203" s="96" t="str">
        <f t="shared" ref="J203:J214" si="17">$J$201</f>
        <v>Posgrado</v>
      </c>
      <c r="K203" s="96" t="s">
        <v>394</v>
      </c>
      <c r="L203" s="96"/>
    </row>
    <row r="204" spans="3:12" x14ac:dyDescent="0.25">
      <c r="C204" s="97" t="s">
        <v>74</v>
      </c>
      <c r="D204" s="149"/>
      <c r="E204" s="98">
        <v>8000</v>
      </c>
      <c r="F204" s="95">
        <f t="shared" si="16"/>
        <v>0</v>
      </c>
      <c r="G204" s="163"/>
      <c r="H204" s="99" t="s">
        <v>1013</v>
      </c>
      <c r="I204" s="99" t="str">
        <f>VLOOKUP(H204,Presupuesto!$B$11:$C$565,2,0)</f>
        <v>EQUIPO DE COMPUTACION</v>
      </c>
      <c r="J204" s="96" t="str">
        <f t="shared" si="17"/>
        <v>Posgrado</v>
      </c>
      <c r="K204" s="96" t="s">
        <v>394</v>
      </c>
      <c r="L204" s="96"/>
    </row>
    <row r="205" spans="3:12" x14ac:dyDescent="0.25">
      <c r="C205" s="97" t="s">
        <v>75</v>
      </c>
      <c r="D205" s="149"/>
      <c r="E205" s="98">
        <v>5000</v>
      </c>
      <c r="F205" s="95">
        <f t="shared" si="16"/>
        <v>0</v>
      </c>
      <c r="G205" s="163"/>
      <c r="H205" s="99" t="s">
        <v>1013</v>
      </c>
      <c r="I205" s="99" t="str">
        <f>VLOOKUP(H205,Presupuesto!$B$11:$C$565,2,0)</f>
        <v>EQUIPO DE COMPUTACION</v>
      </c>
      <c r="J205" s="96" t="str">
        <f t="shared" si="17"/>
        <v>Posgrado</v>
      </c>
      <c r="K205" s="96" t="s">
        <v>394</v>
      </c>
      <c r="L205" s="96"/>
    </row>
    <row r="206" spans="3:12" x14ac:dyDescent="0.25">
      <c r="C206" s="97" t="s">
        <v>35</v>
      </c>
      <c r="D206" s="149"/>
      <c r="E206" s="98">
        <v>13000</v>
      </c>
      <c r="F206" s="95">
        <f t="shared" si="16"/>
        <v>0</v>
      </c>
      <c r="G206" s="163"/>
      <c r="H206" s="99" t="s">
        <v>999</v>
      </c>
      <c r="I206" s="99" t="str">
        <f>VLOOKUP(H206,Presupuesto!$B$11:$C$565,2,0)</f>
        <v>EQUIPO DE TRANSPORTE TRACCION Y ELEVACION</v>
      </c>
      <c r="J206" s="96" t="str">
        <f t="shared" si="17"/>
        <v>Posgrado</v>
      </c>
      <c r="K206" s="96" t="s">
        <v>394</v>
      </c>
      <c r="L206" s="96"/>
    </row>
    <row r="207" spans="3:12" x14ac:dyDescent="0.25">
      <c r="C207" s="97" t="s">
        <v>76</v>
      </c>
      <c r="D207" s="149"/>
      <c r="E207" s="98">
        <v>15000</v>
      </c>
      <c r="F207" s="95">
        <f t="shared" si="16"/>
        <v>0</v>
      </c>
      <c r="G207" s="163"/>
      <c r="H207" s="99" t="s">
        <v>999</v>
      </c>
      <c r="I207" s="99" t="str">
        <f>VLOOKUP(H207,Presupuesto!$B$11:$C$565,2,0)</f>
        <v>EQUIPO DE TRANSPORTE TRACCION Y ELEVACION</v>
      </c>
      <c r="J207" s="96" t="str">
        <f t="shared" si="17"/>
        <v>Posgrado</v>
      </c>
      <c r="K207" s="96" t="s">
        <v>394</v>
      </c>
      <c r="L207" s="96"/>
    </row>
    <row r="208" spans="3:12" x14ac:dyDescent="0.25">
      <c r="C208" s="97" t="s">
        <v>77</v>
      </c>
      <c r="D208" s="149"/>
      <c r="E208" s="98">
        <v>10000</v>
      </c>
      <c r="F208" s="95">
        <f t="shared" si="16"/>
        <v>0</v>
      </c>
      <c r="G208" s="163"/>
      <c r="H208" s="99" t="s">
        <v>999</v>
      </c>
      <c r="I208" s="99" t="str">
        <f>VLOOKUP(H208,Presupuesto!$B$11:$C$565,2,0)</f>
        <v>EQUIPO DE TRANSPORTE TRACCION Y ELEVACION</v>
      </c>
      <c r="J208" s="96" t="str">
        <f t="shared" si="17"/>
        <v>Posgrado</v>
      </c>
      <c r="K208" s="96" t="s">
        <v>402</v>
      </c>
      <c r="L208" s="96"/>
    </row>
    <row r="209" spans="3:12" x14ac:dyDescent="0.25">
      <c r="C209" s="97" t="s">
        <v>78</v>
      </c>
      <c r="D209" s="149"/>
      <c r="E209" s="98">
        <v>10000</v>
      </c>
      <c r="F209" s="95">
        <f t="shared" si="16"/>
        <v>0</v>
      </c>
      <c r="G209" s="163"/>
      <c r="H209" s="99" t="s">
        <v>1045</v>
      </c>
      <c r="I209" s="99" t="str">
        <f>VLOOKUP(H209,Presupuesto!$B$11:$C$565,2,0)</f>
        <v>APLICACIONES INFORMATICAS</v>
      </c>
      <c r="J209" s="96" t="str">
        <f t="shared" si="17"/>
        <v>Posgrado</v>
      </c>
      <c r="K209" s="96" t="s">
        <v>398</v>
      </c>
      <c r="L209" s="96"/>
    </row>
    <row r="210" spans="3:12" x14ac:dyDescent="0.25">
      <c r="C210" s="107" t="s">
        <v>79</v>
      </c>
      <c r="D210" s="149"/>
      <c r="E210" s="98">
        <v>2000</v>
      </c>
      <c r="F210" s="95">
        <f t="shared" si="16"/>
        <v>0</v>
      </c>
      <c r="G210" s="163"/>
      <c r="H210" s="108" t="s">
        <v>1013</v>
      </c>
      <c r="I210" s="108" t="str">
        <f>VLOOKUP(H210,Presupuesto!$B$11:$C$565,2,0)</f>
        <v>EQUIPO DE COMPUTACION</v>
      </c>
      <c r="J210" s="96" t="str">
        <f t="shared" si="17"/>
        <v>Posgrado</v>
      </c>
      <c r="K210" s="96" t="s">
        <v>394</v>
      </c>
      <c r="L210" s="96"/>
    </row>
    <row r="211" spans="3:12" x14ac:dyDescent="0.25">
      <c r="C211" s="107" t="s">
        <v>1456</v>
      </c>
      <c r="D211" s="149"/>
      <c r="E211" s="98">
        <v>1500</v>
      </c>
      <c r="F211" s="95">
        <f t="shared" si="16"/>
        <v>0</v>
      </c>
      <c r="G211" s="163"/>
      <c r="H211" s="108" t="s">
        <v>945</v>
      </c>
      <c r="I211" s="108" t="str">
        <f>VLOOKUP(H211,Presupuesto!$B$11:$C$565,2,0)</f>
        <v>UTILES Y MATERIALES ELECTRICOS</v>
      </c>
      <c r="J211" s="96" t="str">
        <f t="shared" si="17"/>
        <v>Posgrado</v>
      </c>
      <c r="K211" s="96" t="s">
        <v>394</v>
      </c>
      <c r="L211" s="96"/>
    </row>
    <row r="212" spans="3:12" x14ac:dyDescent="0.25">
      <c r="C212" s="107" t="s">
        <v>80</v>
      </c>
      <c r="D212" s="149"/>
      <c r="E212" s="98">
        <v>1500</v>
      </c>
      <c r="F212" s="95">
        <f t="shared" si="16"/>
        <v>0</v>
      </c>
      <c r="G212" s="163"/>
      <c r="H212" s="108" t="s">
        <v>1013</v>
      </c>
      <c r="I212" s="108" t="str">
        <f>VLOOKUP(H212,Presupuesto!$B$11:$C$565,2,0)</f>
        <v>EQUIPO DE COMPUTACION</v>
      </c>
      <c r="J212" s="96" t="str">
        <f t="shared" si="17"/>
        <v>Posgrado</v>
      </c>
      <c r="K212" s="96" t="s">
        <v>394</v>
      </c>
      <c r="L212" s="96"/>
    </row>
    <row r="213" spans="3:12" x14ac:dyDescent="0.25">
      <c r="C213" s="107" t="s">
        <v>81</v>
      </c>
      <c r="D213" s="149"/>
      <c r="E213" s="98">
        <v>500</v>
      </c>
      <c r="F213" s="95">
        <f t="shared" si="16"/>
        <v>0</v>
      </c>
      <c r="G213" s="163"/>
      <c r="H213" s="108" t="s">
        <v>954</v>
      </c>
      <c r="I213" s="108" t="str">
        <f>VLOOKUP(H213,Presupuesto!$B$11:$C$565,2,0)</f>
        <v>OTROS RESPUESTOS Y ACCESORIOS MENORES</v>
      </c>
      <c r="J213" s="96" t="str">
        <f t="shared" si="17"/>
        <v>Posgrado</v>
      </c>
      <c r="K213" s="96" t="s">
        <v>394</v>
      </c>
      <c r="L213" s="96"/>
    </row>
    <row r="214" spans="3:12" ht="15.75" thickBot="1" x14ac:dyDescent="0.3">
      <c r="C214" s="100" t="s">
        <v>82</v>
      </c>
      <c r="D214" s="157"/>
      <c r="E214" s="102">
        <v>20</v>
      </c>
      <c r="F214" s="103">
        <f t="shared" si="16"/>
        <v>0</v>
      </c>
      <c r="G214" s="160"/>
      <c r="H214" s="104" t="s">
        <v>954</v>
      </c>
      <c r="I214" s="104" t="str">
        <f>VLOOKUP(H214,Presupuesto!$B$11:$C$565,2,0)</f>
        <v>OTROS RESPUESTOS Y ACCESORIOS MENORES</v>
      </c>
      <c r="J214" s="104" t="str">
        <f t="shared" si="17"/>
        <v>Posgrado</v>
      </c>
      <c r="K214" s="122" t="s">
        <v>393</v>
      </c>
      <c r="L214" s="122"/>
    </row>
    <row r="215" spans="3:12" ht="15" customHeight="1" x14ac:dyDescent="0.25">
      <c r="F215" s="91"/>
      <c r="G215" s="75"/>
      <c r="H215" s="75"/>
      <c r="I215" s="75"/>
    </row>
    <row r="216" spans="3:12" ht="15.75" customHeight="1" thickBot="1" x14ac:dyDescent="0.3"/>
    <row r="217" spans="3:12" ht="15.75" customHeight="1" thickBot="1" x14ac:dyDescent="0.3">
      <c r="C217" s="29" t="s">
        <v>43</v>
      </c>
      <c r="D217" s="106">
        <f>SUM(F224:F237)</f>
        <v>0</v>
      </c>
      <c r="F217" s="70"/>
      <c r="G217" s="78"/>
      <c r="H217" s="70"/>
      <c r="I217" s="70"/>
    </row>
    <row r="218" spans="3:12" ht="15" customHeight="1" x14ac:dyDescent="0.25">
      <c r="C218" s="70"/>
      <c r="D218" s="31"/>
      <c r="E218" s="91"/>
      <c r="F218" s="91"/>
      <c r="G218" s="91"/>
      <c r="H218" s="75"/>
      <c r="I218" s="75"/>
      <c r="J218" s="75"/>
      <c r="K218" s="110"/>
    </row>
    <row r="219" spans="3:12" ht="15" customHeight="1" x14ac:dyDescent="0.25">
      <c r="C219" s="70"/>
      <c r="D219" s="31"/>
      <c r="E219" s="91"/>
      <c r="F219" s="91"/>
      <c r="G219" s="91"/>
      <c r="H219" s="75"/>
      <c r="I219" s="75"/>
      <c r="J219" s="75"/>
      <c r="K219" s="110"/>
    </row>
    <row r="220" spans="3:12" ht="15.75" customHeight="1" x14ac:dyDescent="0.25">
      <c r="C220" s="200" t="s">
        <v>391</v>
      </c>
      <c r="D220" s="322"/>
      <c r="E220" s="91"/>
      <c r="F220" s="91"/>
      <c r="G220" s="91"/>
      <c r="H220" s="75"/>
      <c r="I220" s="75"/>
      <c r="J220" s="75"/>
      <c r="K220" s="110"/>
    </row>
    <row r="221" spans="3:12" ht="18.75" customHeight="1" x14ac:dyDescent="0.25">
      <c r="C221" s="205"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1"/>
      <c r="F221" s="91"/>
      <c r="G221" s="91"/>
      <c r="H221" s="75"/>
      <c r="I221" s="75"/>
      <c r="J221" s="75"/>
      <c r="K221" s="110"/>
    </row>
    <row r="222" spans="3:12" ht="15" customHeight="1" x14ac:dyDescent="0.25">
      <c r="F222" s="91"/>
      <c r="G222" s="75"/>
      <c r="H222" s="75"/>
      <c r="I222" s="75"/>
    </row>
    <row r="223" spans="3:12" ht="30.75" thickBot="1" x14ac:dyDescent="0.3">
      <c r="C223" s="147" t="s">
        <v>44</v>
      </c>
      <c r="D223" s="147" t="s">
        <v>55</v>
      </c>
      <c r="E223" s="147" t="s">
        <v>57</v>
      </c>
      <c r="F223" s="148" t="s">
        <v>27</v>
      </c>
      <c r="G223" s="148" t="s">
        <v>130</v>
      </c>
      <c r="H223" s="147" t="s">
        <v>46</v>
      </c>
      <c r="I223" s="147" t="s">
        <v>131</v>
      </c>
      <c r="J223" s="147" t="s">
        <v>409</v>
      </c>
      <c r="K223" s="147" t="s">
        <v>410</v>
      </c>
      <c r="L223" s="147" t="s">
        <v>463</v>
      </c>
    </row>
    <row r="224" spans="3:12" ht="15.75" thickBot="1" x14ac:dyDescent="0.3">
      <c r="C224" s="277" t="s">
        <v>1338</v>
      </c>
      <c r="D224" s="156"/>
      <c r="E224" s="94">
        <f>HLOOKUP($C224,$CB$2:$CE$3,2,0)</f>
        <v>15000</v>
      </c>
      <c r="F224" s="95">
        <f>D224*E224</f>
        <v>0</v>
      </c>
      <c r="G224" s="163"/>
      <c r="H224" s="96" t="s">
        <v>1013</v>
      </c>
      <c r="I224" s="96" t="str">
        <f>VLOOKUP(H224,Presupuesto!$B$11:$C$565,2,0)</f>
        <v>EQUIPO DE COMPUTACION</v>
      </c>
      <c r="J224" s="213" t="s">
        <v>1446</v>
      </c>
      <c r="K224" s="96" t="s">
        <v>393</v>
      </c>
      <c r="L224" s="96"/>
    </row>
    <row r="225" spans="3:12" x14ac:dyDescent="0.25">
      <c r="C225" s="277" t="s">
        <v>1336</v>
      </c>
      <c r="D225" s="149"/>
      <c r="E225" s="94">
        <f>HLOOKUP($C225,$CB$2:$CE$3,2,0)</f>
        <v>35000</v>
      </c>
      <c r="F225" s="95">
        <f>D225*E225</f>
        <v>0</v>
      </c>
      <c r="G225" s="163"/>
      <c r="H225" s="99" t="s">
        <v>1013</v>
      </c>
      <c r="I225" s="99" t="str">
        <f>VLOOKUP(H225,Presupuesto!$B$11:$C$565,2,0)</f>
        <v>EQUIPO DE COMPUTACION</v>
      </c>
      <c r="J225" s="96" t="str">
        <f>$J$224</f>
        <v>Posgrado</v>
      </c>
      <c r="K225" s="96" t="s">
        <v>411</v>
      </c>
      <c r="L225" s="96"/>
    </row>
    <row r="226" spans="3:12" x14ac:dyDescent="0.25">
      <c r="C226" s="97" t="s">
        <v>73</v>
      </c>
      <c r="D226" s="149"/>
      <c r="E226" s="98">
        <v>4000</v>
      </c>
      <c r="F226" s="95">
        <f t="shared" ref="F226:F237" si="18">D226*E226</f>
        <v>0</v>
      </c>
      <c r="G226" s="163"/>
      <c r="H226" s="99" t="s">
        <v>985</v>
      </c>
      <c r="I226" s="99" t="str">
        <f>VLOOKUP(H226,Presupuesto!$B$11:$C$565,2,0)</f>
        <v>EQUIPOS VARIOS DE OFICINA</v>
      </c>
      <c r="J226" s="96" t="str">
        <f t="shared" ref="J226:J237" si="19">$J$224</f>
        <v>Posgrado</v>
      </c>
      <c r="K226" s="96" t="s">
        <v>394</v>
      </c>
      <c r="L226" s="96"/>
    </row>
    <row r="227" spans="3:12" x14ac:dyDescent="0.25">
      <c r="C227" s="97" t="s">
        <v>74</v>
      </c>
      <c r="D227" s="149"/>
      <c r="E227" s="98">
        <v>8000</v>
      </c>
      <c r="F227" s="95">
        <f t="shared" si="18"/>
        <v>0</v>
      </c>
      <c r="G227" s="163"/>
      <c r="H227" s="99" t="s">
        <v>1013</v>
      </c>
      <c r="I227" s="99" t="str">
        <f>VLOOKUP(H227,Presupuesto!$B$11:$C$565,2,0)</f>
        <v>EQUIPO DE COMPUTACION</v>
      </c>
      <c r="J227" s="96" t="str">
        <f t="shared" si="19"/>
        <v>Posgrado</v>
      </c>
      <c r="K227" s="96" t="s">
        <v>394</v>
      </c>
      <c r="L227" s="96"/>
    </row>
    <row r="228" spans="3:12" x14ac:dyDescent="0.25">
      <c r="C228" s="97" t="s">
        <v>75</v>
      </c>
      <c r="D228" s="149"/>
      <c r="E228" s="98">
        <v>5000</v>
      </c>
      <c r="F228" s="95">
        <f t="shared" si="18"/>
        <v>0</v>
      </c>
      <c r="G228" s="163"/>
      <c r="H228" s="99" t="s">
        <v>1013</v>
      </c>
      <c r="I228" s="99" t="str">
        <f>VLOOKUP(H228,Presupuesto!$B$11:$C$565,2,0)</f>
        <v>EQUIPO DE COMPUTACION</v>
      </c>
      <c r="J228" s="96" t="str">
        <f t="shared" si="19"/>
        <v>Posgrado</v>
      </c>
      <c r="K228" s="96" t="s">
        <v>394</v>
      </c>
      <c r="L228" s="96"/>
    </row>
    <row r="229" spans="3:12" x14ac:dyDescent="0.25">
      <c r="C229" s="97" t="s">
        <v>35</v>
      </c>
      <c r="D229" s="149"/>
      <c r="E229" s="98">
        <v>13000</v>
      </c>
      <c r="F229" s="95">
        <f t="shared" si="18"/>
        <v>0</v>
      </c>
      <c r="G229" s="163"/>
      <c r="H229" s="99" t="s">
        <v>999</v>
      </c>
      <c r="I229" s="99" t="str">
        <f>VLOOKUP(H229,Presupuesto!$B$11:$C$565,2,0)</f>
        <v>EQUIPO DE TRANSPORTE TRACCION Y ELEVACION</v>
      </c>
      <c r="J229" s="96" t="str">
        <f t="shared" si="19"/>
        <v>Posgrado</v>
      </c>
      <c r="K229" s="96" t="s">
        <v>394</v>
      </c>
      <c r="L229" s="96"/>
    </row>
    <row r="230" spans="3:12" x14ac:dyDescent="0.25">
      <c r="C230" s="97" t="s">
        <v>76</v>
      </c>
      <c r="D230" s="149"/>
      <c r="E230" s="98">
        <v>15000</v>
      </c>
      <c r="F230" s="95">
        <f t="shared" si="18"/>
        <v>0</v>
      </c>
      <c r="G230" s="163"/>
      <c r="H230" s="99" t="s">
        <v>999</v>
      </c>
      <c r="I230" s="99" t="str">
        <f>VLOOKUP(H230,Presupuesto!$B$11:$C$565,2,0)</f>
        <v>EQUIPO DE TRANSPORTE TRACCION Y ELEVACION</v>
      </c>
      <c r="J230" s="96" t="str">
        <f t="shared" si="19"/>
        <v>Posgrado</v>
      </c>
      <c r="K230" s="96" t="s">
        <v>394</v>
      </c>
      <c r="L230" s="96"/>
    </row>
    <row r="231" spans="3:12" x14ac:dyDescent="0.25">
      <c r="C231" s="97" t="s">
        <v>77</v>
      </c>
      <c r="D231" s="149"/>
      <c r="E231" s="98">
        <v>10000</v>
      </c>
      <c r="F231" s="95">
        <f t="shared" si="18"/>
        <v>0</v>
      </c>
      <c r="G231" s="163"/>
      <c r="H231" s="99" t="s">
        <v>999</v>
      </c>
      <c r="I231" s="99" t="str">
        <f>VLOOKUP(H231,Presupuesto!$B$11:$C$565,2,0)</f>
        <v>EQUIPO DE TRANSPORTE TRACCION Y ELEVACION</v>
      </c>
      <c r="J231" s="96" t="str">
        <f t="shared" si="19"/>
        <v>Posgrado</v>
      </c>
      <c r="K231" s="96" t="s">
        <v>402</v>
      </c>
      <c r="L231" s="96"/>
    </row>
    <row r="232" spans="3:12" x14ac:dyDescent="0.25">
      <c r="C232" s="97" t="s">
        <v>78</v>
      </c>
      <c r="D232" s="149"/>
      <c r="E232" s="98">
        <v>10000</v>
      </c>
      <c r="F232" s="95">
        <f t="shared" si="18"/>
        <v>0</v>
      </c>
      <c r="G232" s="163"/>
      <c r="H232" s="99" t="s">
        <v>1045</v>
      </c>
      <c r="I232" s="99" t="str">
        <f>VLOOKUP(H232,Presupuesto!$B$11:$C$565,2,0)</f>
        <v>APLICACIONES INFORMATICAS</v>
      </c>
      <c r="J232" s="96" t="str">
        <f t="shared" si="19"/>
        <v>Posgrado</v>
      </c>
      <c r="K232" s="96" t="s">
        <v>398</v>
      </c>
      <c r="L232" s="96"/>
    </row>
    <row r="233" spans="3:12" x14ac:dyDescent="0.25">
      <c r="C233" s="107" t="s">
        <v>79</v>
      </c>
      <c r="D233" s="149"/>
      <c r="E233" s="98">
        <v>2000</v>
      </c>
      <c r="F233" s="95">
        <f t="shared" si="18"/>
        <v>0</v>
      </c>
      <c r="G233" s="163"/>
      <c r="H233" s="108" t="s">
        <v>1013</v>
      </c>
      <c r="I233" s="108" t="str">
        <f>VLOOKUP(H233,Presupuesto!$B$11:$C$565,2,0)</f>
        <v>EQUIPO DE COMPUTACION</v>
      </c>
      <c r="J233" s="96" t="str">
        <f t="shared" si="19"/>
        <v>Posgrado</v>
      </c>
      <c r="K233" s="96" t="s">
        <v>394</v>
      </c>
      <c r="L233" s="96"/>
    </row>
    <row r="234" spans="3:12" x14ac:dyDescent="0.25">
      <c r="C234" s="107" t="s">
        <v>1456</v>
      </c>
      <c r="D234" s="149"/>
      <c r="E234" s="98">
        <v>1500</v>
      </c>
      <c r="F234" s="95">
        <f t="shared" si="18"/>
        <v>0</v>
      </c>
      <c r="G234" s="163"/>
      <c r="H234" s="108" t="s">
        <v>945</v>
      </c>
      <c r="I234" s="108" t="str">
        <f>VLOOKUP(H234,Presupuesto!$B$11:$C$565,2,0)</f>
        <v>UTILES Y MATERIALES ELECTRICOS</v>
      </c>
      <c r="J234" s="96" t="str">
        <f t="shared" si="19"/>
        <v>Posgrado</v>
      </c>
      <c r="K234" s="96" t="s">
        <v>394</v>
      </c>
      <c r="L234" s="96"/>
    </row>
    <row r="235" spans="3:12" x14ac:dyDescent="0.25">
      <c r="C235" s="107" t="s">
        <v>80</v>
      </c>
      <c r="D235" s="149"/>
      <c r="E235" s="98">
        <v>1500</v>
      </c>
      <c r="F235" s="95">
        <f t="shared" si="18"/>
        <v>0</v>
      </c>
      <c r="G235" s="163"/>
      <c r="H235" s="108" t="s">
        <v>1013</v>
      </c>
      <c r="I235" s="108" t="str">
        <f>VLOOKUP(H235,Presupuesto!$B$11:$C$565,2,0)</f>
        <v>EQUIPO DE COMPUTACION</v>
      </c>
      <c r="J235" s="96" t="str">
        <f t="shared" si="19"/>
        <v>Posgrado</v>
      </c>
      <c r="K235" s="96" t="s">
        <v>394</v>
      </c>
      <c r="L235" s="96"/>
    </row>
    <row r="236" spans="3:12" x14ac:dyDescent="0.25">
      <c r="C236" s="107" t="s">
        <v>81</v>
      </c>
      <c r="D236" s="149"/>
      <c r="E236" s="98">
        <v>500</v>
      </c>
      <c r="F236" s="95">
        <f t="shared" si="18"/>
        <v>0</v>
      </c>
      <c r="G236" s="163"/>
      <c r="H236" s="108" t="s">
        <v>954</v>
      </c>
      <c r="I236" s="108" t="str">
        <f>VLOOKUP(H236,Presupuesto!$B$11:$C$565,2,0)</f>
        <v>OTROS RESPUESTOS Y ACCESORIOS MENORES</v>
      </c>
      <c r="J236" s="96" t="str">
        <f t="shared" si="19"/>
        <v>Posgrado</v>
      </c>
      <c r="K236" s="96" t="s">
        <v>394</v>
      </c>
      <c r="L236" s="96"/>
    </row>
    <row r="237" spans="3:12" ht="15.75" thickBot="1" x14ac:dyDescent="0.3">
      <c r="C237" s="100" t="s">
        <v>82</v>
      </c>
      <c r="D237" s="157"/>
      <c r="E237" s="102">
        <v>20</v>
      </c>
      <c r="F237" s="103">
        <f t="shared" si="18"/>
        <v>0</v>
      </c>
      <c r="G237" s="160"/>
      <c r="H237" s="104" t="s">
        <v>954</v>
      </c>
      <c r="I237" s="104" t="str">
        <f>VLOOKUP(H237,Presupuesto!$B$11:$C$565,2,0)</f>
        <v>OTROS RESPUESTOS Y ACCESORIOS MENORES</v>
      </c>
      <c r="J237" s="104" t="str">
        <f t="shared" si="19"/>
        <v>Posgrado</v>
      </c>
      <c r="K237" s="122" t="s">
        <v>393</v>
      </c>
      <c r="L237" s="122"/>
    </row>
    <row r="238" spans="3:12" ht="15" customHeight="1" x14ac:dyDescent="0.25"/>
    <row r="239" spans="3:12" ht="15.75" customHeight="1" thickBot="1" x14ac:dyDescent="0.3"/>
    <row r="240" spans="3:12" ht="15.75" customHeight="1" thickBot="1" x14ac:dyDescent="0.3">
      <c r="C240" s="29" t="s">
        <v>43</v>
      </c>
      <c r="D240" s="106">
        <f>SUM(F247:F260)</f>
        <v>0</v>
      </c>
      <c r="F240" s="70"/>
      <c r="G240" s="78"/>
      <c r="H240" s="70"/>
      <c r="I240" s="70"/>
    </row>
    <row r="241" spans="3:12" ht="15" customHeight="1" x14ac:dyDescent="0.25">
      <c r="C241" s="70"/>
      <c r="D241" s="31"/>
      <c r="E241" s="91"/>
      <c r="F241" s="91"/>
      <c r="G241" s="91"/>
      <c r="H241" s="75"/>
      <c r="I241" s="75"/>
      <c r="J241" s="75"/>
      <c r="K241" s="110"/>
    </row>
    <row r="242" spans="3:12" ht="15" customHeight="1" x14ac:dyDescent="0.25">
      <c r="C242" s="70"/>
      <c r="D242" s="31"/>
      <c r="E242" s="91"/>
      <c r="F242" s="91"/>
      <c r="G242" s="91"/>
      <c r="H242" s="75"/>
      <c r="I242" s="75"/>
      <c r="J242" s="75"/>
      <c r="K242" s="110"/>
    </row>
    <row r="243" spans="3:12" ht="15.75" customHeight="1" x14ac:dyDescent="0.25">
      <c r="C243" s="200" t="s">
        <v>391</v>
      </c>
      <c r="D243" s="322"/>
      <c r="E243" s="91"/>
      <c r="F243" s="91"/>
      <c r="G243" s="91"/>
      <c r="H243" s="75"/>
      <c r="I243" s="75"/>
      <c r="J243" s="75"/>
      <c r="K243" s="110"/>
    </row>
    <row r="244" spans="3:12" ht="18.75" customHeight="1" x14ac:dyDescent="0.25">
      <c r="C244" s="205"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1"/>
      <c r="F244" s="91"/>
      <c r="G244" s="91"/>
      <c r="H244" s="75"/>
      <c r="I244" s="75"/>
      <c r="J244" s="75"/>
      <c r="K244" s="110"/>
    </row>
    <row r="245" spans="3:12" ht="15" customHeight="1" x14ac:dyDescent="0.25">
      <c r="F245" s="91"/>
      <c r="G245" s="75"/>
      <c r="H245" s="75"/>
      <c r="I245" s="75"/>
    </row>
    <row r="246" spans="3:12" ht="30.75" thickBot="1" x14ac:dyDescent="0.3">
      <c r="C246" s="147" t="s">
        <v>44</v>
      </c>
      <c r="D246" s="147" t="s">
        <v>55</v>
      </c>
      <c r="E246" s="147" t="s">
        <v>57</v>
      </c>
      <c r="F246" s="148" t="s">
        <v>27</v>
      </c>
      <c r="G246" s="148" t="s">
        <v>130</v>
      </c>
      <c r="H246" s="147" t="s">
        <v>46</v>
      </c>
      <c r="I246" s="147" t="s">
        <v>131</v>
      </c>
      <c r="J246" s="147" t="s">
        <v>409</v>
      </c>
      <c r="K246" s="147" t="s">
        <v>410</v>
      </c>
      <c r="L246" s="147" t="s">
        <v>463</v>
      </c>
    </row>
    <row r="247" spans="3:12" ht="15.75" thickBot="1" x14ac:dyDescent="0.3">
      <c r="C247" s="277" t="s">
        <v>1338</v>
      </c>
      <c r="D247" s="156"/>
      <c r="E247" s="94">
        <f>HLOOKUP($C247,$CB$2:$CE$3,2,0)</f>
        <v>15000</v>
      </c>
      <c r="F247" s="95">
        <f>D247*E247</f>
        <v>0</v>
      </c>
      <c r="G247" s="163"/>
      <c r="H247" s="96" t="s">
        <v>1013</v>
      </c>
      <c r="I247" s="96" t="str">
        <f>VLOOKUP(H247,Presupuesto!$B$11:$C$565,2,0)</f>
        <v>EQUIPO DE COMPUTACION</v>
      </c>
      <c r="J247" s="213" t="s">
        <v>1446</v>
      </c>
      <c r="K247" s="96" t="s">
        <v>393</v>
      </c>
      <c r="L247" s="96"/>
    </row>
    <row r="248" spans="3:12" x14ac:dyDescent="0.25">
      <c r="C248" s="277" t="s">
        <v>1336</v>
      </c>
      <c r="D248" s="149"/>
      <c r="E248" s="94">
        <f>HLOOKUP($C248,$CB$2:$CE$3,2,0)</f>
        <v>35000</v>
      </c>
      <c r="F248" s="95">
        <f>D248*E248</f>
        <v>0</v>
      </c>
      <c r="G248" s="163"/>
      <c r="H248" s="99" t="s">
        <v>1013</v>
      </c>
      <c r="I248" s="99" t="str">
        <f>VLOOKUP(H248,Presupuesto!$B$11:$C$565,2,0)</f>
        <v>EQUIPO DE COMPUTACION</v>
      </c>
      <c r="J248" s="96" t="str">
        <f>$J$247</f>
        <v>Posgrado</v>
      </c>
      <c r="K248" s="96" t="s">
        <v>411</v>
      </c>
      <c r="L248" s="96"/>
    </row>
    <row r="249" spans="3:12" x14ac:dyDescent="0.25">
      <c r="C249" s="97" t="s">
        <v>73</v>
      </c>
      <c r="D249" s="149"/>
      <c r="E249" s="98">
        <v>4000</v>
      </c>
      <c r="F249" s="95">
        <f t="shared" ref="F249:F260" si="20">D249*E249</f>
        <v>0</v>
      </c>
      <c r="G249" s="163"/>
      <c r="H249" s="99" t="s">
        <v>985</v>
      </c>
      <c r="I249" s="99" t="str">
        <f>VLOOKUP(H249,Presupuesto!$B$11:$C$565,2,0)</f>
        <v>EQUIPOS VARIOS DE OFICINA</v>
      </c>
      <c r="J249" s="96" t="str">
        <f t="shared" ref="J249:J260" si="21">$J$247</f>
        <v>Posgrado</v>
      </c>
      <c r="K249" s="96" t="s">
        <v>394</v>
      </c>
      <c r="L249" s="96"/>
    </row>
    <row r="250" spans="3:12" x14ac:dyDescent="0.25">
      <c r="C250" s="97" t="s">
        <v>74</v>
      </c>
      <c r="D250" s="149"/>
      <c r="E250" s="98">
        <v>8000</v>
      </c>
      <c r="F250" s="95">
        <f t="shared" si="20"/>
        <v>0</v>
      </c>
      <c r="G250" s="163"/>
      <c r="H250" s="99" t="s">
        <v>1013</v>
      </c>
      <c r="I250" s="99" t="str">
        <f>VLOOKUP(H250,Presupuesto!$B$11:$C$565,2,0)</f>
        <v>EQUIPO DE COMPUTACION</v>
      </c>
      <c r="J250" s="96" t="str">
        <f t="shared" si="21"/>
        <v>Posgrado</v>
      </c>
      <c r="K250" s="96" t="s">
        <v>394</v>
      </c>
      <c r="L250" s="96"/>
    </row>
    <row r="251" spans="3:12" x14ac:dyDescent="0.25">
      <c r="C251" s="97" t="s">
        <v>75</v>
      </c>
      <c r="D251" s="149"/>
      <c r="E251" s="98">
        <v>5000</v>
      </c>
      <c r="F251" s="95">
        <f t="shared" si="20"/>
        <v>0</v>
      </c>
      <c r="G251" s="163"/>
      <c r="H251" s="99" t="s">
        <v>1013</v>
      </c>
      <c r="I251" s="99" t="str">
        <f>VLOOKUP(H251,Presupuesto!$B$11:$C$565,2,0)</f>
        <v>EQUIPO DE COMPUTACION</v>
      </c>
      <c r="J251" s="96" t="str">
        <f t="shared" si="21"/>
        <v>Posgrado</v>
      </c>
      <c r="K251" s="96" t="s">
        <v>394</v>
      </c>
      <c r="L251" s="96"/>
    </row>
    <row r="252" spans="3:12" x14ac:dyDescent="0.25">
      <c r="C252" s="97" t="s">
        <v>35</v>
      </c>
      <c r="D252" s="149"/>
      <c r="E252" s="98">
        <v>13000</v>
      </c>
      <c r="F252" s="95">
        <f t="shared" si="20"/>
        <v>0</v>
      </c>
      <c r="G252" s="163"/>
      <c r="H252" s="99" t="s">
        <v>999</v>
      </c>
      <c r="I252" s="99" t="str">
        <f>VLOOKUP(H252,Presupuesto!$B$11:$C$565,2,0)</f>
        <v>EQUIPO DE TRANSPORTE TRACCION Y ELEVACION</v>
      </c>
      <c r="J252" s="96" t="str">
        <f t="shared" si="21"/>
        <v>Posgrado</v>
      </c>
      <c r="K252" s="96" t="s">
        <v>394</v>
      </c>
      <c r="L252" s="96"/>
    </row>
    <row r="253" spans="3:12" x14ac:dyDescent="0.25">
      <c r="C253" s="97" t="s">
        <v>76</v>
      </c>
      <c r="D253" s="149"/>
      <c r="E253" s="98">
        <v>15000</v>
      </c>
      <c r="F253" s="95">
        <f t="shared" si="20"/>
        <v>0</v>
      </c>
      <c r="G253" s="163"/>
      <c r="H253" s="99" t="s">
        <v>999</v>
      </c>
      <c r="I253" s="99" t="str">
        <f>VLOOKUP(H253,Presupuesto!$B$11:$C$565,2,0)</f>
        <v>EQUIPO DE TRANSPORTE TRACCION Y ELEVACION</v>
      </c>
      <c r="J253" s="96" t="str">
        <f t="shared" si="21"/>
        <v>Posgrado</v>
      </c>
      <c r="K253" s="96" t="s">
        <v>394</v>
      </c>
      <c r="L253" s="96"/>
    </row>
    <row r="254" spans="3:12" x14ac:dyDescent="0.25">
      <c r="C254" s="97" t="s">
        <v>77</v>
      </c>
      <c r="D254" s="149"/>
      <c r="E254" s="98">
        <v>10000</v>
      </c>
      <c r="F254" s="95">
        <f t="shared" si="20"/>
        <v>0</v>
      </c>
      <c r="G254" s="163"/>
      <c r="H254" s="99" t="s">
        <v>999</v>
      </c>
      <c r="I254" s="99" t="str">
        <f>VLOOKUP(H254,Presupuesto!$B$11:$C$565,2,0)</f>
        <v>EQUIPO DE TRANSPORTE TRACCION Y ELEVACION</v>
      </c>
      <c r="J254" s="96" t="str">
        <f t="shared" si="21"/>
        <v>Posgrado</v>
      </c>
      <c r="K254" s="96" t="s">
        <v>402</v>
      </c>
      <c r="L254" s="96"/>
    </row>
    <row r="255" spans="3:12" x14ac:dyDescent="0.25">
      <c r="C255" s="97" t="s">
        <v>78</v>
      </c>
      <c r="D255" s="149"/>
      <c r="E255" s="98">
        <v>10000</v>
      </c>
      <c r="F255" s="95">
        <f t="shared" si="20"/>
        <v>0</v>
      </c>
      <c r="G255" s="163"/>
      <c r="H255" s="99" t="s">
        <v>1045</v>
      </c>
      <c r="I255" s="99" t="str">
        <f>VLOOKUP(H255,Presupuesto!$B$11:$C$565,2,0)</f>
        <v>APLICACIONES INFORMATICAS</v>
      </c>
      <c r="J255" s="96" t="str">
        <f t="shared" si="21"/>
        <v>Posgrado</v>
      </c>
      <c r="K255" s="96" t="s">
        <v>398</v>
      </c>
      <c r="L255" s="96"/>
    </row>
    <row r="256" spans="3:12" x14ac:dyDescent="0.25">
      <c r="C256" s="107" t="s">
        <v>79</v>
      </c>
      <c r="D256" s="149"/>
      <c r="E256" s="98">
        <v>2000</v>
      </c>
      <c r="F256" s="95">
        <f t="shared" si="20"/>
        <v>0</v>
      </c>
      <c r="G256" s="163"/>
      <c r="H256" s="108" t="s">
        <v>1013</v>
      </c>
      <c r="I256" s="108" t="str">
        <f>VLOOKUP(H256,Presupuesto!$B$11:$C$565,2,0)</f>
        <v>EQUIPO DE COMPUTACION</v>
      </c>
      <c r="J256" s="96" t="str">
        <f t="shared" si="21"/>
        <v>Posgrado</v>
      </c>
      <c r="K256" s="96" t="s">
        <v>394</v>
      </c>
      <c r="L256" s="96"/>
    </row>
    <row r="257" spans="3:12" x14ac:dyDescent="0.25">
      <c r="C257" s="107" t="s">
        <v>1456</v>
      </c>
      <c r="D257" s="149"/>
      <c r="E257" s="98">
        <v>1500</v>
      </c>
      <c r="F257" s="95">
        <f t="shared" si="20"/>
        <v>0</v>
      </c>
      <c r="G257" s="163"/>
      <c r="H257" s="108" t="s">
        <v>945</v>
      </c>
      <c r="I257" s="108" t="str">
        <f>VLOOKUP(H257,Presupuesto!$B$11:$C$565,2,0)</f>
        <v>UTILES Y MATERIALES ELECTRICOS</v>
      </c>
      <c r="J257" s="96" t="str">
        <f t="shared" si="21"/>
        <v>Posgrado</v>
      </c>
      <c r="K257" s="96" t="s">
        <v>394</v>
      </c>
      <c r="L257" s="96"/>
    </row>
    <row r="258" spans="3:12" x14ac:dyDescent="0.25">
      <c r="C258" s="107" t="s">
        <v>80</v>
      </c>
      <c r="D258" s="149"/>
      <c r="E258" s="98">
        <v>1500</v>
      </c>
      <c r="F258" s="95">
        <f t="shared" si="20"/>
        <v>0</v>
      </c>
      <c r="G258" s="163"/>
      <c r="H258" s="108" t="s">
        <v>1013</v>
      </c>
      <c r="I258" s="108" t="str">
        <f>VLOOKUP(H258,Presupuesto!$B$11:$C$565,2,0)</f>
        <v>EQUIPO DE COMPUTACION</v>
      </c>
      <c r="J258" s="96" t="str">
        <f t="shared" si="21"/>
        <v>Posgrado</v>
      </c>
      <c r="K258" s="96" t="s">
        <v>394</v>
      </c>
      <c r="L258" s="96"/>
    </row>
    <row r="259" spans="3:12" x14ac:dyDescent="0.25">
      <c r="C259" s="107" t="s">
        <v>81</v>
      </c>
      <c r="D259" s="149"/>
      <c r="E259" s="98">
        <v>500</v>
      </c>
      <c r="F259" s="95">
        <f t="shared" si="20"/>
        <v>0</v>
      </c>
      <c r="G259" s="163"/>
      <c r="H259" s="108" t="s">
        <v>954</v>
      </c>
      <c r="I259" s="108" t="str">
        <f>VLOOKUP(H259,Presupuesto!$B$11:$C$565,2,0)</f>
        <v>OTROS RESPUESTOS Y ACCESORIOS MENORES</v>
      </c>
      <c r="J259" s="96" t="str">
        <f t="shared" si="21"/>
        <v>Posgrado</v>
      </c>
      <c r="K259" s="96" t="s">
        <v>394</v>
      </c>
      <c r="L259" s="96"/>
    </row>
    <row r="260" spans="3:12" ht="15.75" thickBot="1" x14ac:dyDescent="0.3">
      <c r="C260" s="100" t="s">
        <v>82</v>
      </c>
      <c r="D260" s="157"/>
      <c r="E260" s="102">
        <v>20</v>
      </c>
      <c r="F260" s="103">
        <f t="shared" si="20"/>
        <v>0</v>
      </c>
      <c r="G260" s="160"/>
      <c r="H260" s="104" t="s">
        <v>954</v>
      </c>
      <c r="I260" s="104" t="str">
        <f>VLOOKUP(H260,Presupuesto!$B$11:$C$565,2,0)</f>
        <v>OTROS RESPUESTOS Y ACCESORIOS MENORES</v>
      </c>
      <c r="J260" s="104" t="str">
        <f t="shared" si="21"/>
        <v>Posgrado</v>
      </c>
      <c r="K260" s="122" t="s">
        <v>393</v>
      </c>
      <c r="L260" s="122"/>
    </row>
    <row r="261" spans="3:12" ht="15" customHeight="1" x14ac:dyDescent="0.25">
      <c r="F261" s="91"/>
      <c r="G261" s="75"/>
      <c r="H261" s="75"/>
      <c r="I261" s="75"/>
    </row>
    <row r="262" spans="3:12" ht="15.75" customHeight="1" thickBot="1" x14ac:dyDescent="0.3"/>
    <row r="263" spans="3:12" ht="15.75" customHeight="1" thickBot="1" x14ac:dyDescent="0.3">
      <c r="C263" s="29" t="s">
        <v>43</v>
      </c>
      <c r="D263" s="106">
        <f>SUM(F270:F283)</f>
        <v>0</v>
      </c>
      <c r="F263" s="70"/>
      <c r="G263" s="78"/>
      <c r="H263" s="70"/>
      <c r="I263" s="70"/>
    </row>
    <row r="264" spans="3:12" ht="15" customHeight="1" x14ac:dyDescent="0.25">
      <c r="C264" s="70"/>
      <c r="D264" s="31"/>
      <c r="E264" s="91"/>
      <c r="F264" s="91"/>
      <c r="G264" s="91"/>
      <c r="H264" s="75"/>
      <c r="I264" s="75"/>
      <c r="J264" s="75"/>
      <c r="K264" s="110"/>
    </row>
    <row r="265" spans="3:12" ht="15" customHeight="1" x14ac:dyDescent="0.25">
      <c r="C265" s="70"/>
      <c r="D265" s="31"/>
      <c r="E265" s="91"/>
      <c r="F265" s="91"/>
      <c r="G265" s="91"/>
      <c r="H265" s="75"/>
      <c r="I265" s="75"/>
      <c r="J265" s="75"/>
      <c r="K265" s="110"/>
    </row>
    <row r="266" spans="3:12" ht="15.75" customHeight="1" x14ac:dyDescent="0.25">
      <c r="C266" s="200" t="s">
        <v>391</v>
      </c>
      <c r="D266" s="322"/>
      <c r="E266" s="91"/>
      <c r="F266" s="91"/>
      <c r="G266" s="91"/>
      <c r="H266" s="75"/>
      <c r="I266" s="75"/>
      <c r="J266" s="75"/>
      <c r="K266" s="110"/>
    </row>
    <row r="267" spans="3:12" ht="18.75" customHeight="1" x14ac:dyDescent="0.25">
      <c r="C267" s="205"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1"/>
      <c r="F267" s="91"/>
      <c r="G267" s="91"/>
      <c r="H267" s="75"/>
      <c r="I267" s="75"/>
      <c r="J267" s="75"/>
      <c r="K267" s="110"/>
    </row>
    <row r="268" spans="3:12" ht="15" customHeight="1" x14ac:dyDescent="0.25">
      <c r="F268" s="91"/>
      <c r="G268" s="75"/>
      <c r="H268" s="75"/>
      <c r="I268" s="75"/>
    </row>
    <row r="269" spans="3:12" ht="30.75" thickBot="1" x14ac:dyDescent="0.3">
      <c r="C269" s="147" t="s">
        <v>44</v>
      </c>
      <c r="D269" s="147" t="s">
        <v>55</v>
      </c>
      <c r="E269" s="147" t="s">
        <v>57</v>
      </c>
      <c r="F269" s="148" t="s">
        <v>27</v>
      </c>
      <c r="G269" s="148" t="s">
        <v>130</v>
      </c>
      <c r="H269" s="147" t="s">
        <v>46</v>
      </c>
      <c r="I269" s="147" t="s">
        <v>131</v>
      </c>
      <c r="J269" s="147" t="s">
        <v>409</v>
      </c>
      <c r="K269" s="147" t="s">
        <v>410</v>
      </c>
      <c r="L269" s="147" t="s">
        <v>463</v>
      </c>
    </row>
    <row r="270" spans="3:12" ht="15.75" thickBot="1" x14ac:dyDescent="0.3">
      <c r="C270" s="277" t="s">
        <v>1338</v>
      </c>
      <c r="D270" s="156"/>
      <c r="E270" s="94">
        <f>HLOOKUP($C270,$CB$2:$CE$3,2,0)</f>
        <v>15000</v>
      </c>
      <c r="F270" s="95">
        <f>D270*E270</f>
        <v>0</v>
      </c>
      <c r="G270" s="163"/>
      <c r="H270" s="96" t="s">
        <v>1013</v>
      </c>
      <c r="I270" s="96" t="str">
        <f>VLOOKUP(H270,Presupuesto!$B$11:$C$565,2,0)</f>
        <v>EQUIPO DE COMPUTACION</v>
      </c>
      <c r="J270" s="213" t="s">
        <v>1453</v>
      </c>
      <c r="K270" s="96" t="s">
        <v>393</v>
      </c>
      <c r="L270" s="96"/>
    </row>
    <row r="271" spans="3:12" x14ac:dyDescent="0.25">
      <c r="C271" s="277" t="s">
        <v>1336</v>
      </c>
      <c r="D271" s="149"/>
      <c r="E271" s="94">
        <f>HLOOKUP($C271,$CB$2:$CE$3,2,0)</f>
        <v>35000</v>
      </c>
      <c r="F271" s="95">
        <f>D271*E271</f>
        <v>0</v>
      </c>
      <c r="G271" s="163"/>
      <c r="H271" s="99" t="s">
        <v>1013</v>
      </c>
      <c r="I271" s="99" t="str">
        <f>VLOOKUP(H271,Presupuesto!$B$11:$C$565,2,0)</f>
        <v>EQUIPO DE COMPUTACION</v>
      </c>
      <c r="J271" s="96" t="str">
        <f>$J$270</f>
        <v>Desarrollo del Sistema de Educación Superior</v>
      </c>
      <c r="K271" s="96" t="s">
        <v>411</v>
      </c>
      <c r="L271" s="96"/>
    </row>
    <row r="272" spans="3:12" x14ac:dyDescent="0.25">
      <c r="C272" s="97" t="s">
        <v>73</v>
      </c>
      <c r="D272" s="149"/>
      <c r="E272" s="98">
        <v>4000</v>
      </c>
      <c r="F272" s="95">
        <f t="shared" ref="F272:F283" si="22">D272*E272</f>
        <v>0</v>
      </c>
      <c r="G272" s="163"/>
      <c r="H272" s="99" t="s">
        <v>985</v>
      </c>
      <c r="I272" s="99" t="str">
        <f>VLOOKUP(H272,Presupuesto!$B$11:$C$565,2,0)</f>
        <v>EQUIPOS VARIOS DE OFICINA</v>
      </c>
      <c r="J272" s="96" t="str">
        <f t="shared" ref="J272:J283" si="23">$J$270</f>
        <v>Desarrollo del Sistema de Educación Superior</v>
      </c>
      <c r="K272" s="96" t="s">
        <v>394</v>
      </c>
      <c r="L272" s="96"/>
    </row>
    <row r="273" spans="3:12" x14ac:dyDescent="0.25">
      <c r="C273" s="97" t="s">
        <v>74</v>
      </c>
      <c r="D273" s="149"/>
      <c r="E273" s="98">
        <v>8000</v>
      </c>
      <c r="F273" s="95">
        <f t="shared" si="22"/>
        <v>0</v>
      </c>
      <c r="G273" s="163"/>
      <c r="H273" s="99" t="s">
        <v>1013</v>
      </c>
      <c r="I273" s="99" t="str">
        <f>VLOOKUP(H273,Presupuesto!$B$11:$C$565,2,0)</f>
        <v>EQUIPO DE COMPUTACION</v>
      </c>
      <c r="J273" s="96" t="str">
        <f t="shared" si="23"/>
        <v>Desarrollo del Sistema de Educación Superior</v>
      </c>
      <c r="K273" s="96" t="s">
        <v>394</v>
      </c>
      <c r="L273" s="96"/>
    </row>
    <row r="274" spans="3:12" x14ac:dyDescent="0.25">
      <c r="C274" s="97" t="s">
        <v>75</v>
      </c>
      <c r="D274" s="149"/>
      <c r="E274" s="98">
        <v>5000</v>
      </c>
      <c r="F274" s="95">
        <f t="shared" si="22"/>
        <v>0</v>
      </c>
      <c r="G274" s="163"/>
      <c r="H274" s="99" t="s">
        <v>1013</v>
      </c>
      <c r="I274" s="99" t="str">
        <f>VLOOKUP(H274,Presupuesto!$B$11:$C$565,2,0)</f>
        <v>EQUIPO DE COMPUTACION</v>
      </c>
      <c r="J274" s="96" t="str">
        <f t="shared" si="23"/>
        <v>Desarrollo del Sistema de Educación Superior</v>
      </c>
      <c r="K274" s="96" t="s">
        <v>394</v>
      </c>
      <c r="L274" s="96"/>
    </row>
    <row r="275" spans="3:12" x14ac:dyDescent="0.25">
      <c r="C275" s="97" t="s">
        <v>35</v>
      </c>
      <c r="D275" s="149"/>
      <c r="E275" s="98">
        <v>13000</v>
      </c>
      <c r="F275" s="95">
        <f t="shared" si="22"/>
        <v>0</v>
      </c>
      <c r="G275" s="163"/>
      <c r="H275" s="99" t="s">
        <v>999</v>
      </c>
      <c r="I275" s="99" t="str">
        <f>VLOOKUP(H275,Presupuesto!$B$11:$C$565,2,0)</f>
        <v>EQUIPO DE TRANSPORTE TRACCION Y ELEVACION</v>
      </c>
      <c r="J275" s="96" t="str">
        <f t="shared" si="23"/>
        <v>Desarrollo del Sistema de Educación Superior</v>
      </c>
      <c r="K275" s="96" t="s">
        <v>394</v>
      </c>
      <c r="L275" s="96"/>
    </row>
    <row r="276" spans="3:12" x14ac:dyDescent="0.25">
      <c r="C276" s="97" t="s">
        <v>76</v>
      </c>
      <c r="D276" s="149"/>
      <c r="E276" s="98">
        <v>15000</v>
      </c>
      <c r="F276" s="95">
        <f t="shared" si="22"/>
        <v>0</v>
      </c>
      <c r="G276" s="163"/>
      <c r="H276" s="99" t="s">
        <v>999</v>
      </c>
      <c r="I276" s="99" t="str">
        <f>VLOOKUP(H276,Presupuesto!$B$11:$C$565,2,0)</f>
        <v>EQUIPO DE TRANSPORTE TRACCION Y ELEVACION</v>
      </c>
      <c r="J276" s="96" t="str">
        <f t="shared" si="23"/>
        <v>Desarrollo del Sistema de Educación Superior</v>
      </c>
      <c r="K276" s="96" t="s">
        <v>394</v>
      </c>
      <c r="L276" s="96"/>
    </row>
    <row r="277" spans="3:12" x14ac:dyDescent="0.25">
      <c r="C277" s="97" t="s">
        <v>77</v>
      </c>
      <c r="D277" s="149"/>
      <c r="E277" s="98">
        <v>10000</v>
      </c>
      <c r="F277" s="95">
        <f t="shared" si="22"/>
        <v>0</v>
      </c>
      <c r="G277" s="163"/>
      <c r="H277" s="99" t="s">
        <v>999</v>
      </c>
      <c r="I277" s="99" t="str">
        <f>VLOOKUP(H277,Presupuesto!$B$11:$C$565,2,0)</f>
        <v>EQUIPO DE TRANSPORTE TRACCION Y ELEVACION</v>
      </c>
      <c r="J277" s="96" t="str">
        <f t="shared" si="23"/>
        <v>Desarrollo del Sistema de Educación Superior</v>
      </c>
      <c r="K277" s="96" t="s">
        <v>402</v>
      </c>
      <c r="L277" s="96"/>
    </row>
    <row r="278" spans="3:12" x14ac:dyDescent="0.25">
      <c r="C278" s="97" t="s">
        <v>78</v>
      </c>
      <c r="D278" s="149"/>
      <c r="E278" s="98">
        <v>10000</v>
      </c>
      <c r="F278" s="95">
        <f t="shared" si="22"/>
        <v>0</v>
      </c>
      <c r="G278" s="163"/>
      <c r="H278" s="99" t="s">
        <v>1045</v>
      </c>
      <c r="I278" s="99" t="str">
        <f>VLOOKUP(H278,Presupuesto!$B$11:$C$565,2,0)</f>
        <v>APLICACIONES INFORMATICAS</v>
      </c>
      <c r="J278" s="96" t="str">
        <f t="shared" si="23"/>
        <v>Desarrollo del Sistema de Educación Superior</v>
      </c>
      <c r="K278" s="96" t="s">
        <v>398</v>
      </c>
      <c r="L278" s="96"/>
    </row>
    <row r="279" spans="3:12" x14ac:dyDescent="0.25">
      <c r="C279" s="107" t="s">
        <v>79</v>
      </c>
      <c r="D279" s="149"/>
      <c r="E279" s="98">
        <v>2000</v>
      </c>
      <c r="F279" s="95">
        <f t="shared" si="22"/>
        <v>0</v>
      </c>
      <c r="G279" s="163"/>
      <c r="H279" s="108" t="s">
        <v>1013</v>
      </c>
      <c r="I279" s="108" t="str">
        <f>VLOOKUP(H279,Presupuesto!$B$11:$C$565,2,0)</f>
        <v>EQUIPO DE COMPUTACION</v>
      </c>
      <c r="J279" s="96" t="str">
        <f t="shared" si="23"/>
        <v>Desarrollo del Sistema de Educación Superior</v>
      </c>
      <c r="K279" s="96" t="s">
        <v>394</v>
      </c>
      <c r="L279" s="96"/>
    </row>
    <row r="280" spans="3:12" x14ac:dyDescent="0.25">
      <c r="C280" s="107" t="s">
        <v>1456</v>
      </c>
      <c r="D280" s="149"/>
      <c r="E280" s="98">
        <v>1500</v>
      </c>
      <c r="F280" s="95">
        <f t="shared" si="22"/>
        <v>0</v>
      </c>
      <c r="G280" s="163"/>
      <c r="H280" s="108" t="s">
        <v>945</v>
      </c>
      <c r="I280" s="108" t="str">
        <f>VLOOKUP(H280,Presupuesto!$B$11:$C$565,2,0)</f>
        <v>UTILES Y MATERIALES ELECTRICOS</v>
      </c>
      <c r="J280" s="96" t="str">
        <f t="shared" si="23"/>
        <v>Desarrollo del Sistema de Educación Superior</v>
      </c>
      <c r="K280" s="96" t="s">
        <v>394</v>
      </c>
      <c r="L280" s="96"/>
    </row>
    <row r="281" spans="3:12" x14ac:dyDescent="0.25">
      <c r="C281" s="107" t="s">
        <v>80</v>
      </c>
      <c r="D281" s="149"/>
      <c r="E281" s="98">
        <v>1500</v>
      </c>
      <c r="F281" s="95">
        <f t="shared" si="22"/>
        <v>0</v>
      </c>
      <c r="G281" s="163"/>
      <c r="H281" s="108" t="s">
        <v>1013</v>
      </c>
      <c r="I281" s="108" t="str">
        <f>VLOOKUP(H281,Presupuesto!$B$11:$C$565,2,0)</f>
        <v>EQUIPO DE COMPUTACION</v>
      </c>
      <c r="J281" s="96" t="str">
        <f t="shared" si="23"/>
        <v>Desarrollo del Sistema de Educación Superior</v>
      </c>
      <c r="K281" s="96" t="s">
        <v>394</v>
      </c>
      <c r="L281" s="96"/>
    </row>
    <row r="282" spans="3:12" x14ac:dyDescent="0.25">
      <c r="C282" s="107" t="s">
        <v>81</v>
      </c>
      <c r="D282" s="149"/>
      <c r="E282" s="98">
        <v>500</v>
      </c>
      <c r="F282" s="95">
        <f t="shared" si="22"/>
        <v>0</v>
      </c>
      <c r="G282" s="163"/>
      <c r="H282" s="108" t="s">
        <v>954</v>
      </c>
      <c r="I282" s="108" t="str">
        <f>VLOOKUP(H282,Presupuesto!$B$11:$C$565,2,0)</f>
        <v>OTROS RESPUESTOS Y ACCESORIOS MENORES</v>
      </c>
      <c r="J282" s="96" t="str">
        <f t="shared" si="23"/>
        <v>Desarrollo del Sistema de Educación Superior</v>
      </c>
      <c r="K282" s="96" t="s">
        <v>394</v>
      </c>
      <c r="L282" s="96"/>
    </row>
    <row r="283" spans="3:12" ht="15.75" thickBot="1" x14ac:dyDescent="0.3">
      <c r="C283" s="100" t="s">
        <v>82</v>
      </c>
      <c r="D283" s="157"/>
      <c r="E283" s="102">
        <v>20</v>
      </c>
      <c r="F283" s="103">
        <f t="shared" si="22"/>
        <v>0</v>
      </c>
      <c r="G283" s="160"/>
      <c r="H283" s="104" t="s">
        <v>954</v>
      </c>
      <c r="I283" s="104" t="str">
        <f>VLOOKUP(H283,Presupuesto!$B$11:$C$565,2,0)</f>
        <v>OTROS RESPUESTOS Y ACCESORIOS MENORES</v>
      </c>
      <c r="J283" s="104" t="str">
        <f t="shared" si="23"/>
        <v>Desarrollo del Sistema de Educación Superior</v>
      </c>
      <c r="K283" s="122" t="s">
        <v>393</v>
      </c>
      <c r="L283" s="12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$A$2:$Q$2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 type="list" allowBlank="1" showInputMessage="1" showErrorMessage="1" errorTitle="¡Ingreso Inválido!" error="Verifique el valor ingresado" promptTitle="Objeto de Gasto" prompt="Ingrese el Objeto de Gasto" sqref="H17 H18:H30 H40:H53 H63:H76 H86:H99 H109:H122 H132:H145 H155:H168 H178:H191 H201:H214 H224:H237 H247:H260 H270:H283">
      <formula1>$A$1:$SU$1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256" zoomScale="84" zoomScaleNormal="84" workbookViewId="0">
      <selection activeCell="D277" sqref="D277"/>
    </sheetView>
  </sheetViews>
  <sheetFormatPr baseColWidth="10" defaultColWidth="11.5703125" defaultRowHeight="15" x14ac:dyDescent="0.25"/>
  <cols>
    <col min="1" max="1" width="1.85546875" style="84" customWidth="1"/>
    <col min="2" max="2" width="7.85546875" style="84" customWidth="1"/>
    <col min="3" max="3" width="58.42578125" style="84" customWidth="1"/>
    <col min="4" max="4" width="29.42578125" style="84" bestFit="1" customWidth="1"/>
    <col min="5" max="5" width="13.85546875" style="84" customWidth="1"/>
    <col min="6" max="6" width="21.85546875" style="84" customWidth="1"/>
    <col min="7" max="7" width="16.5703125" style="76" customWidth="1"/>
    <col min="8" max="8" width="14.28515625" style="84" customWidth="1"/>
    <col min="9" max="9" width="40.28515625" style="84" customWidth="1"/>
    <col min="10" max="10" width="28.140625" style="84" bestFit="1" customWidth="1"/>
    <col min="11" max="11" width="19.85546875" style="84" bestFit="1" customWidth="1"/>
    <col min="12" max="16384" width="11.5703125" style="84"/>
  </cols>
  <sheetData>
    <row r="1" spans="1:55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55" s="120" customFormat="1" hidden="1" x14ac:dyDescent="0.25">
      <c r="A2" s="406" t="s">
        <v>1356</v>
      </c>
      <c r="B2" s="406" t="s">
        <v>1358</v>
      </c>
      <c r="C2" s="406" t="s">
        <v>470</v>
      </c>
      <c r="D2" s="406" t="s">
        <v>1357</v>
      </c>
      <c r="E2" s="406" t="s">
        <v>1359</v>
      </c>
      <c r="F2" s="406" t="s">
        <v>471</v>
      </c>
      <c r="G2" s="407" t="s">
        <v>1360</v>
      </c>
      <c r="H2" s="406" t="s">
        <v>1361</v>
      </c>
      <c r="I2" s="406" t="s">
        <v>1362</v>
      </c>
      <c r="J2" s="406" t="s">
        <v>1446</v>
      </c>
      <c r="K2" s="406" t="s">
        <v>1363</v>
      </c>
      <c r="L2" s="406" t="s">
        <v>1364</v>
      </c>
      <c r="M2" s="406" t="s">
        <v>1365</v>
      </c>
      <c r="N2" s="406" t="s">
        <v>1366</v>
      </c>
      <c r="O2" s="406" t="s">
        <v>1367</v>
      </c>
      <c r="P2" s="406" t="s">
        <v>1453</v>
      </c>
      <c r="Q2" s="406" t="s">
        <v>1475</v>
      </c>
      <c r="R2" s="401" t="str">
        <f>+Presupuesto!D11</f>
        <v>Recurrente</v>
      </c>
      <c r="S2" s="401" t="str">
        <f>+Presupuesto!E11</f>
        <v>Programa / Proyecto 2018</v>
      </c>
      <c r="T2" s="406"/>
      <c r="U2" s="406" t="s">
        <v>393</v>
      </c>
      <c r="V2" s="406" t="s">
        <v>411</v>
      </c>
      <c r="W2" s="406" t="s">
        <v>394</v>
      </c>
      <c r="X2" s="406" t="s">
        <v>395</v>
      </c>
      <c r="Y2" s="406" t="s">
        <v>396</v>
      </c>
      <c r="Z2" s="406" t="s">
        <v>397</v>
      </c>
      <c r="AA2" s="406" t="s">
        <v>398</v>
      </c>
      <c r="AB2" s="406" t="s">
        <v>399</v>
      </c>
      <c r="AC2" s="406" t="s">
        <v>400</v>
      </c>
      <c r="AD2" s="406" t="s">
        <v>401</v>
      </c>
      <c r="AE2" s="406" t="s">
        <v>402</v>
      </c>
      <c r="AF2" s="406" t="s">
        <v>403</v>
      </c>
      <c r="AG2" s="406"/>
      <c r="AH2" s="406" t="s">
        <v>419</v>
      </c>
      <c r="AI2" s="406" t="s">
        <v>420</v>
      </c>
      <c r="AJ2" s="406" t="s">
        <v>421</v>
      </c>
      <c r="AK2" s="406" t="s">
        <v>422</v>
      </c>
      <c r="AL2" s="406" t="s">
        <v>423</v>
      </c>
      <c r="AM2" s="406" t="s">
        <v>426</v>
      </c>
      <c r="AN2" s="406" t="s">
        <v>424</v>
      </c>
      <c r="AO2" s="406" t="s">
        <v>425</v>
      </c>
      <c r="AP2" s="406" t="s">
        <v>427</v>
      </c>
      <c r="AQ2" s="406" t="s">
        <v>428</v>
      </c>
      <c r="AR2" s="406" t="s">
        <v>429</v>
      </c>
      <c r="AS2" s="406" t="s">
        <v>430</v>
      </c>
      <c r="AT2" s="406" t="s">
        <v>431</v>
      </c>
      <c r="AU2" s="406" t="s">
        <v>432</v>
      </c>
      <c r="AV2" s="406" t="s">
        <v>433</v>
      </c>
      <c r="AW2" s="406" t="s">
        <v>434</v>
      </c>
      <c r="AX2" s="406" t="s">
        <v>435</v>
      </c>
      <c r="AY2" s="406" t="s">
        <v>436</v>
      </c>
      <c r="AZ2" s="406" t="s">
        <v>437</v>
      </c>
      <c r="BA2" s="406" t="s">
        <v>438</v>
      </c>
      <c r="BB2" s="406" t="s">
        <v>439</v>
      </c>
      <c r="BC2" s="406" t="s">
        <v>440</v>
      </c>
      <c r="BD2" s="406" t="s">
        <v>441</v>
      </c>
      <c r="BE2" s="406" t="s">
        <v>442</v>
      </c>
      <c r="BF2" s="406" t="s">
        <v>443</v>
      </c>
      <c r="BG2" s="406" t="s">
        <v>444</v>
      </c>
      <c r="BH2" s="406" t="s">
        <v>445</v>
      </c>
      <c r="BI2" s="406" t="s">
        <v>446</v>
      </c>
      <c r="BJ2" s="406" t="s">
        <v>447</v>
      </c>
      <c r="BK2" s="406" t="s">
        <v>448</v>
      </c>
      <c r="BL2" s="406" t="s">
        <v>449</v>
      </c>
      <c r="BM2" s="406" t="s">
        <v>450</v>
      </c>
      <c r="BN2" s="406" t="s">
        <v>451</v>
      </c>
      <c r="BO2" s="406" t="s">
        <v>452</v>
      </c>
      <c r="BP2" s="406" t="s">
        <v>453</v>
      </c>
      <c r="BQ2" s="406" t="s">
        <v>454</v>
      </c>
      <c r="BR2" s="406" t="s">
        <v>455</v>
      </c>
      <c r="BS2" s="406" t="s">
        <v>456</v>
      </c>
      <c r="BT2" s="406" t="s">
        <v>457</v>
      </c>
      <c r="BU2" s="406" t="s">
        <v>458</v>
      </c>
      <c r="BV2" s="406"/>
      <c r="BW2" s="406"/>
      <c r="BX2" s="406"/>
      <c r="BY2" s="406"/>
      <c r="BZ2" s="406"/>
      <c r="CA2" s="406"/>
      <c r="CB2" s="406"/>
      <c r="CC2" s="406"/>
      <c r="CD2" s="406"/>
      <c r="CE2" s="406"/>
      <c r="CF2" s="406"/>
      <c r="CG2" s="406"/>
      <c r="CH2" s="406"/>
      <c r="CI2" s="406"/>
      <c r="CJ2" s="406"/>
      <c r="CK2" s="406"/>
      <c r="CL2" s="406"/>
      <c r="CM2" s="406"/>
      <c r="CN2" s="406"/>
      <c r="CO2" s="406"/>
      <c r="CP2" s="406"/>
      <c r="CQ2" s="406"/>
      <c r="CR2" s="406"/>
      <c r="CS2" s="406"/>
      <c r="CT2" s="406"/>
      <c r="CU2" s="406"/>
      <c r="CV2" s="406"/>
      <c r="CW2" s="406"/>
      <c r="CX2" s="406"/>
      <c r="CY2" s="406"/>
      <c r="CZ2" s="406"/>
      <c r="DA2" s="406"/>
      <c r="DB2" s="406"/>
      <c r="DC2" s="406"/>
      <c r="DD2" s="406"/>
      <c r="DE2" s="406"/>
      <c r="DF2" s="406"/>
      <c r="DG2" s="406"/>
      <c r="DH2" s="406"/>
      <c r="DI2" s="406"/>
      <c r="DJ2" s="406"/>
      <c r="DK2" s="406"/>
      <c r="DL2" s="406"/>
      <c r="DM2" s="406"/>
      <c r="DN2" s="406"/>
      <c r="DO2" s="406"/>
      <c r="DP2" s="406"/>
      <c r="DQ2" s="406"/>
      <c r="DR2" s="406"/>
      <c r="DS2" s="406"/>
      <c r="DT2" s="406"/>
      <c r="DU2" s="406"/>
      <c r="DV2" s="406"/>
      <c r="DW2" s="406"/>
      <c r="DX2" s="406"/>
      <c r="DY2" s="406"/>
      <c r="DZ2" s="406"/>
      <c r="EA2" s="406"/>
      <c r="EB2" s="406"/>
      <c r="EC2" s="406"/>
      <c r="ED2" s="406"/>
      <c r="EE2" s="406"/>
      <c r="EF2" s="406"/>
      <c r="EG2" s="406"/>
      <c r="EH2" s="406"/>
      <c r="EI2" s="406"/>
      <c r="EJ2" s="406"/>
      <c r="EK2" s="406"/>
      <c r="EL2" s="406"/>
      <c r="EM2" s="406"/>
      <c r="EN2" s="406"/>
      <c r="EO2" s="406"/>
      <c r="EP2" s="406"/>
      <c r="EQ2" s="406"/>
      <c r="ER2" s="406"/>
      <c r="ES2" s="406"/>
      <c r="ET2" s="406"/>
      <c r="EU2" s="406"/>
      <c r="EV2" s="406"/>
      <c r="EW2" s="406"/>
      <c r="EX2" s="406"/>
      <c r="EY2" s="406"/>
      <c r="EZ2" s="406"/>
      <c r="FA2" s="406"/>
      <c r="FB2" s="406"/>
      <c r="FC2" s="406"/>
      <c r="FD2" s="406"/>
      <c r="FE2" s="406"/>
      <c r="FF2" s="406"/>
      <c r="FG2" s="406"/>
      <c r="FH2" s="406"/>
      <c r="FI2" s="406"/>
      <c r="FJ2" s="406"/>
      <c r="FK2" s="406"/>
      <c r="FL2" s="406"/>
      <c r="FM2" s="406"/>
      <c r="FN2" s="406"/>
      <c r="FO2" s="406"/>
      <c r="FP2" s="406"/>
      <c r="FQ2" s="406"/>
      <c r="FR2" s="406"/>
      <c r="FS2" s="406"/>
      <c r="FT2" s="406"/>
      <c r="FU2" s="406"/>
      <c r="FV2" s="406"/>
      <c r="FW2" s="406"/>
      <c r="FX2" s="406"/>
      <c r="FY2" s="406"/>
      <c r="FZ2" s="406"/>
      <c r="GA2" s="406"/>
      <c r="GB2" s="406"/>
      <c r="GC2" s="406"/>
      <c r="GD2" s="406"/>
      <c r="GE2" s="406"/>
      <c r="GF2" s="406"/>
      <c r="GG2" s="406"/>
      <c r="GH2" s="406"/>
      <c r="GI2" s="406"/>
      <c r="GJ2" s="406"/>
      <c r="GK2" s="406"/>
      <c r="GL2" s="406"/>
      <c r="GM2" s="406"/>
      <c r="GN2" s="406"/>
      <c r="GO2" s="406"/>
      <c r="GP2" s="406"/>
      <c r="GQ2" s="406"/>
      <c r="GR2" s="406"/>
      <c r="GS2" s="406"/>
      <c r="GT2" s="406"/>
      <c r="GU2" s="406"/>
      <c r="GV2" s="406"/>
      <c r="GW2" s="406"/>
      <c r="GX2" s="406"/>
      <c r="GY2" s="406"/>
      <c r="GZ2" s="406"/>
      <c r="HA2" s="406"/>
      <c r="HB2" s="406"/>
      <c r="HC2" s="406"/>
      <c r="HD2" s="406"/>
      <c r="HE2" s="406"/>
      <c r="HF2" s="406"/>
      <c r="HG2" s="406"/>
      <c r="HH2" s="406"/>
      <c r="HI2" s="406"/>
      <c r="HJ2" s="406"/>
      <c r="HK2" s="406"/>
      <c r="HL2" s="406"/>
      <c r="HM2" s="406"/>
      <c r="HN2" s="406"/>
      <c r="HO2" s="406"/>
      <c r="HP2" s="406"/>
      <c r="HQ2" s="406"/>
      <c r="HR2" s="406"/>
      <c r="HS2" s="406"/>
      <c r="HT2" s="406"/>
      <c r="HU2" s="406"/>
      <c r="HV2" s="406"/>
      <c r="HW2" s="406"/>
      <c r="HX2" s="406"/>
      <c r="HY2" s="406"/>
      <c r="HZ2" s="406"/>
      <c r="IA2" s="406"/>
      <c r="IB2" s="406"/>
      <c r="IC2" s="406"/>
      <c r="ID2" s="406"/>
      <c r="IE2" s="406"/>
      <c r="IF2" s="406"/>
      <c r="IG2" s="406"/>
      <c r="IH2" s="406"/>
      <c r="II2" s="406"/>
      <c r="IJ2" s="406"/>
      <c r="IK2" s="406"/>
      <c r="IL2" s="406"/>
      <c r="IM2" s="406"/>
      <c r="IN2" s="406"/>
      <c r="IO2" s="406"/>
      <c r="IP2" s="406"/>
      <c r="IQ2" s="406"/>
      <c r="IR2" s="406"/>
      <c r="IS2" s="406"/>
      <c r="IT2" s="406"/>
      <c r="IU2" s="406"/>
      <c r="IV2" s="406"/>
      <c r="IW2" s="406"/>
      <c r="IX2" s="406"/>
      <c r="IY2" s="406"/>
      <c r="IZ2" s="406"/>
      <c r="JA2" s="406"/>
      <c r="JB2" s="406"/>
      <c r="JC2" s="406"/>
      <c r="JD2" s="406"/>
      <c r="JE2" s="406"/>
      <c r="JF2" s="406"/>
      <c r="JG2" s="406"/>
      <c r="JH2" s="406"/>
      <c r="JI2" s="406"/>
      <c r="JJ2" s="406"/>
      <c r="JK2" s="406"/>
      <c r="JL2" s="406"/>
      <c r="JM2" s="406"/>
      <c r="JN2" s="406"/>
      <c r="JO2" s="406"/>
      <c r="JP2" s="406"/>
      <c r="JQ2" s="406"/>
      <c r="JR2" s="406"/>
      <c r="JS2" s="406"/>
      <c r="JT2" s="406"/>
      <c r="JU2" s="406"/>
      <c r="JV2" s="406"/>
      <c r="JW2" s="406"/>
      <c r="JX2" s="406"/>
      <c r="JY2" s="406"/>
      <c r="JZ2" s="406"/>
      <c r="KA2" s="406"/>
      <c r="KB2" s="406"/>
      <c r="KC2" s="406"/>
      <c r="KD2" s="406"/>
      <c r="KE2" s="406"/>
      <c r="KF2" s="406"/>
      <c r="KG2" s="406"/>
      <c r="KH2" s="406"/>
      <c r="KI2" s="406"/>
      <c r="KJ2" s="406"/>
      <c r="KK2" s="406"/>
      <c r="KL2" s="406"/>
      <c r="KM2" s="406"/>
      <c r="KN2" s="406"/>
      <c r="KO2" s="406"/>
      <c r="KP2" s="406"/>
      <c r="KQ2" s="406"/>
      <c r="KR2" s="406"/>
      <c r="KS2" s="406"/>
      <c r="KT2" s="406"/>
      <c r="KU2" s="406"/>
      <c r="KV2" s="406"/>
      <c r="KW2" s="406"/>
      <c r="KX2" s="406"/>
      <c r="KY2" s="406"/>
      <c r="KZ2" s="406"/>
      <c r="LA2" s="406"/>
      <c r="LB2" s="406"/>
      <c r="LC2" s="406"/>
      <c r="LD2" s="406"/>
      <c r="LE2" s="406"/>
      <c r="LF2" s="406"/>
      <c r="LG2" s="406"/>
      <c r="LH2" s="406"/>
      <c r="LI2" s="406"/>
      <c r="LJ2" s="406"/>
      <c r="LK2" s="406"/>
      <c r="LL2" s="406"/>
      <c r="LM2" s="406"/>
      <c r="LN2" s="406"/>
      <c r="LO2" s="406"/>
      <c r="LP2" s="406"/>
      <c r="LQ2" s="406"/>
      <c r="LR2" s="406"/>
      <c r="LS2" s="406"/>
      <c r="LT2" s="406"/>
      <c r="LU2" s="406"/>
      <c r="LV2" s="406"/>
      <c r="LW2" s="406"/>
      <c r="LX2" s="406"/>
      <c r="LY2" s="406"/>
      <c r="LZ2" s="406"/>
      <c r="MA2" s="406"/>
      <c r="MB2" s="406"/>
      <c r="MC2" s="406"/>
      <c r="MD2" s="406"/>
      <c r="ME2" s="406"/>
      <c r="MF2" s="406"/>
      <c r="MG2" s="406"/>
      <c r="MH2" s="406"/>
      <c r="MI2" s="406"/>
      <c r="MJ2" s="406"/>
      <c r="MK2" s="406"/>
      <c r="ML2" s="406"/>
      <c r="MM2" s="406"/>
      <c r="MN2" s="406"/>
      <c r="MO2" s="406"/>
      <c r="MP2" s="406"/>
      <c r="MQ2" s="406"/>
      <c r="MR2" s="406"/>
      <c r="MS2" s="406"/>
      <c r="MT2" s="406"/>
      <c r="MU2" s="406"/>
      <c r="MV2" s="406"/>
      <c r="MW2" s="406"/>
      <c r="MX2" s="406"/>
      <c r="MY2" s="406"/>
      <c r="MZ2" s="406"/>
      <c r="NA2" s="406"/>
      <c r="NB2" s="406"/>
      <c r="NC2" s="406"/>
      <c r="ND2" s="406"/>
      <c r="NE2" s="406"/>
      <c r="NF2" s="406"/>
      <c r="NG2" s="406"/>
      <c r="NH2" s="406"/>
      <c r="NI2" s="406"/>
      <c r="NJ2" s="406"/>
      <c r="NK2" s="406"/>
      <c r="NL2" s="406"/>
      <c r="NM2" s="406"/>
      <c r="NN2" s="406"/>
      <c r="NO2" s="406"/>
      <c r="NP2" s="406"/>
      <c r="NQ2" s="406"/>
      <c r="NR2" s="406"/>
      <c r="NS2" s="406"/>
      <c r="NT2" s="406"/>
      <c r="NU2" s="406"/>
      <c r="NV2" s="406"/>
      <c r="NW2" s="406"/>
      <c r="NX2" s="406"/>
      <c r="NY2" s="406"/>
      <c r="NZ2" s="406"/>
      <c r="OA2" s="406"/>
      <c r="OB2" s="406"/>
      <c r="OC2" s="406"/>
      <c r="OD2" s="406"/>
      <c r="OE2" s="406"/>
      <c r="OF2" s="406"/>
      <c r="OG2" s="406"/>
      <c r="OH2" s="406"/>
      <c r="OI2" s="406"/>
      <c r="OJ2" s="406"/>
      <c r="OK2" s="406"/>
      <c r="OL2" s="406"/>
      <c r="OM2" s="406"/>
      <c r="ON2" s="406"/>
      <c r="OO2" s="406"/>
      <c r="OP2" s="406"/>
      <c r="OQ2" s="406"/>
      <c r="OR2" s="406"/>
      <c r="OS2" s="406"/>
      <c r="OT2" s="406"/>
      <c r="OU2" s="406"/>
      <c r="OV2" s="406"/>
      <c r="OW2" s="406"/>
      <c r="OX2" s="406"/>
      <c r="OY2" s="406"/>
      <c r="OZ2" s="406"/>
      <c r="PA2" s="406"/>
      <c r="PB2" s="406"/>
      <c r="PC2" s="406"/>
      <c r="PD2" s="406"/>
      <c r="PE2" s="406"/>
      <c r="PF2" s="406"/>
      <c r="PG2" s="406"/>
      <c r="PH2" s="406"/>
      <c r="PI2" s="406"/>
      <c r="PJ2" s="406"/>
      <c r="PK2" s="406"/>
      <c r="PL2" s="406"/>
      <c r="PM2" s="406"/>
      <c r="PN2" s="406"/>
      <c r="PO2" s="406"/>
      <c r="PP2" s="406"/>
      <c r="PQ2" s="406"/>
      <c r="PR2" s="406"/>
      <c r="PS2" s="406"/>
      <c r="PT2" s="406"/>
      <c r="PU2" s="406"/>
      <c r="PV2" s="406"/>
      <c r="PW2" s="406"/>
      <c r="PX2" s="406"/>
      <c r="PY2" s="406"/>
      <c r="PZ2" s="406"/>
      <c r="QA2" s="406"/>
      <c r="QB2" s="406"/>
      <c r="QC2" s="406"/>
      <c r="QD2" s="406"/>
      <c r="QE2" s="406"/>
      <c r="QF2" s="406"/>
      <c r="QG2" s="406"/>
      <c r="QH2" s="406"/>
      <c r="QI2" s="406"/>
      <c r="QJ2" s="406"/>
      <c r="QK2" s="406"/>
      <c r="QL2" s="406"/>
      <c r="QM2" s="406"/>
      <c r="QN2" s="406"/>
      <c r="QO2" s="406"/>
      <c r="QP2" s="406"/>
      <c r="QQ2" s="406"/>
      <c r="QR2" s="406"/>
      <c r="QS2" s="406"/>
      <c r="QT2" s="406"/>
      <c r="QU2" s="406"/>
      <c r="QV2" s="406"/>
      <c r="QW2" s="406"/>
      <c r="QX2" s="406"/>
      <c r="QY2" s="406"/>
      <c r="QZ2" s="406"/>
      <c r="RA2" s="406"/>
      <c r="RB2" s="406"/>
      <c r="RC2" s="406"/>
      <c r="RD2" s="406"/>
      <c r="RE2" s="406"/>
      <c r="RF2" s="406"/>
      <c r="RG2" s="406"/>
      <c r="RH2" s="406"/>
      <c r="RI2" s="406"/>
      <c r="RJ2" s="406"/>
      <c r="RK2" s="406"/>
      <c r="RL2" s="406"/>
      <c r="RM2" s="406"/>
      <c r="RN2" s="406"/>
      <c r="RO2" s="406"/>
      <c r="RP2" s="406"/>
      <c r="RQ2" s="406"/>
      <c r="RR2" s="406"/>
      <c r="RS2" s="406"/>
      <c r="RT2" s="406"/>
      <c r="RU2" s="406"/>
      <c r="RV2" s="406"/>
      <c r="RW2" s="406"/>
      <c r="RX2" s="406"/>
      <c r="RY2" s="406"/>
      <c r="RZ2" s="406"/>
      <c r="SA2" s="406"/>
      <c r="SB2" s="406"/>
      <c r="SC2" s="406"/>
      <c r="SD2" s="406"/>
      <c r="SE2" s="406"/>
      <c r="SF2" s="406"/>
      <c r="SG2" s="406"/>
      <c r="SH2" s="406"/>
      <c r="SI2" s="406"/>
      <c r="SJ2" s="406"/>
      <c r="SK2" s="406"/>
      <c r="SL2" s="406"/>
      <c r="SM2" s="406"/>
      <c r="SN2" s="406"/>
      <c r="SO2" s="406"/>
      <c r="SP2" s="406"/>
      <c r="SQ2" s="406"/>
      <c r="SR2" s="406"/>
      <c r="SS2" s="406"/>
      <c r="ST2" s="406"/>
      <c r="SU2" s="406"/>
      <c r="SV2" s="406"/>
      <c r="SW2" s="406"/>
      <c r="SX2" s="406"/>
      <c r="SY2" s="406"/>
      <c r="SZ2" s="406"/>
      <c r="TA2" s="406"/>
      <c r="TB2" s="406"/>
      <c r="TC2" s="406"/>
      <c r="TD2" s="406"/>
      <c r="TE2" s="406"/>
      <c r="TF2" s="406"/>
      <c r="TG2" s="406"/>
      <c r="TH2" s="406"/>
      <c r="TI2" s="406"/>
      <c r="TJ2" s="406"/>
      <c r="TK2" s="406"/>
      <c r="TL2" s="406"/>
      <c r="TM2" s="406"/>
      <c r="TN2" s="406"/>
      <c r="TO2" s="406"/>
      <c r="TP2" s="406"/>
      <c r="TQ2" s="406"/>
      <c r="TR2" s="406"/>
      <c r="TS2" s="406"/>
      <c r="TT2" s="406"/>
      <c r="TU2" s="406"/>
      <c r="TV2" s="406"/>
      <c r="TW2" s="406"/>
      <c r="TX2" s="406"/>
      <c r="TY2" s="406"/>
      <c r="TZ2" s="406"/>
      <c r="UA2" s="406"/>
      <c r="UB2" s="406"/>
      <c r="UC2" s="406"/>
      <c r="UD2" s="406"/>
      <c r="UE2" s="406"/>
      <c r="UF2" s="406"/>
      <c r="UG2" s="406"/>
      <c r="UH2" s="406"/>
      <c r="UI2" s="406"/>
    </row>
    <row r="3" spans="1:555" s="120" customFormat="1" hidden="1" x14ac:dyDescent="0.25">
      <c r="A3" s="404"/>
      <c r="B3" s="404"/>
      <c r="C3" s="404"/>
      <c r="D3" s="404"/>
      <c r="E3" s="404"/>
      <c r="F3" s="404"/>
      <c r="G3" s="404"/>
      <c r="H3" s="404"/>
      <c r="I3" s="404"/>
      <c r="J3" s="404"/>
      <c r="K3" s="404"/>
      <c r="L3" s="404"/>
      <c r="M3" s="404"/>
      <c r="N3" s="404"/>
      <c r="O3" s="404"/>
      <c r="P3" s="404"/>
      <c r="Q3" s="404"/>
      <c r="R3" s="404"/>
      <c r="S3" s="404"/>
      <c r="T3" s="404"/>
      <c r="U3" s="404"/>
      <c r="V3" s="404"/>
      <c r="W3" s="404"/>
      <c r="X3" s="404"/>
      <c r="Y3" s="404"/>
      <c r="Z3" s="404"/>
      <c r="AA3" s="404"/>
      <c r="AB3" s="404"/>
      <c r="AC3" s="404"/>
      <c r="AD3" s="404"/>
      <c r="AE3" s="404"/>
      <c r="AF3" s="404"/>
      <c r="AG3" s="404"/>
      <c r="AH3" s="405">
        <v>2500</v>
      </c>
      <c r="AI3" s="405">
        <v>1900</v>
      </c>
      <c r="AJ3" s="405">
        <v>1650</v>
      </c>
      <c r="AK3" s="405">
        <v>1580</v>
      </c>
      <c r="AL3" s="405">
        <v>2250</v>
      </c>
      <c r="AM3" s="405">
        <v>1650</v>
      </c>
      <c r="AN3" s="405">
        <v>1400</v>
      </c>
      <c r="AO3" s="405">
        <v>1340</v>
      </c>
      <c r="AP3" s="405">
        <v>2000</v>
      </c>
      <c r="AQ3" s="405">
        <v>1400</v>
      </c>
      <c r="AR3" s="405">
        <v>1150</v>
      </c>
      <c r="AS3" s="405">
        <v>1100</v>
      </c>
      <c r="AT3" s="405">
        <v>1750</v>
      </c>
      <c r="AU3" s="405">
        <v>1150</v>
      </c>
      <c r="AV3" s="405">
        <v>900</v>
      </c>
      <c r="AW3" s="405">
        <v>860</v>
      </c>
      <c r="AX3" s="405">
        <v>1200</v>
      </c>
      <c r="AY3" s="405">
        <v>900</v>
      </c>
      <c r="AZ3" s="405">
        <v>650</v>
      </c>
      <c r="BA3" s="405">
        <v>620</v>
      </c>
      <c r="BB3" s="403">
        <f>+'Cuadro Resumen'!C213</f>
        <v>6045.3105000000005</v>
      </c>
      <c r="BC3" s="403">
        <f>+'Cuadro Resumen'!D213</f>
        <v>5571.1684999999998</v>
      </c>
      <c r="BD3" s="403">
        <f>+'Cuadro Resumen'!E213</f>
        <v>7112.13</v>
      </c>
      <c r="BE3" s="403">
        <f>+'Cuadro Resumen'!F213</f>
        <v>6637.9880000000003</v>
      </c>
      <c r="BF3" s="403">
        <f>+'Cuadro Resumen'!C214</f>
        <v>5334.0974999999999</v>
      </c>
      <c r="BG3" s="403">
        <f>+'Cuadro Resumen'!D214</f>
        <v>4859.9555</v>
      </c>
      <c r="BH3" s="403">
        <f>+'Cuadro Resumen'!E214</f>
        <v>6400.9170000000004</v>
      </c>
      <c r="BI3" s="403">
        <f>+'Cuadro Resumen'!F214</f>
        <v>5926.7750000000005</v>
      </c>
      <c r="BJ3" s="403">
        <f>+'Cuadro Resumen'!C215</f>
        <v>4622.8845000000001</v>
      </c>
      <c r="BK3" s="403">
        <f>+'Cuadro Resumen'!D215</f>
        <v>4267.2780000000002</v>
      </c>
      <c r="BL3" s="403">
        <f>+'Cuadro Resumen'!E215</f>
        <v>5689.7039999999997</v>
      </c>
      <c r="BM3" s="403">
        <f>+'Cuadro Resumen'!F215</f>
        <v>5215.5619999999999</v>
      </c>
      <c r="BN3" s="403">
        <f>+'Cuadro Resumen'!C216</f>
        <v>3911.6714999999999</v>
      </c>
      <c r="BO3" s="403">
        <f>+'Cuadro Resumen'!D216</f>
        <v>3556.0650000000001</v>
      </c>
      <c r="BP3" s="403">
        <f>+'Cuadro Resumen'!E216</f>
        <v>4978.491</v>
      </c>
      <c r="BQ3" s="403">
        <f>+'Cuadro Resumen'!F216</f>
        <v>4622.8845000000001</v>
      </c>
      <c r="BR3" s="403">
        <f>+'Cuadro Resumen'!C217</f>
        <v>3437.5295000000001</v>
      </c>
      <c r="BS3" s="403">
        <f>+'Cuadro Resumen'!D217</f>
        <v>3200.4585000000002</v>
      </c>
      <c r="BT3" s="403">
        <f>+'Cuadro Resumen'!E217</f>
        <v>4385.8135000000002</v>
      </c>
      <c r="BU3" s="403">
        <f>+'Cuadro Resumen'!F217</f>
        <v>4030.2069999999999</v>
      </c>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row>
    <row r="4" spans="1:555" ht="15.75" thickBot="1" x14ac:dyDescent="0.3"/>
    <row r="5" spans="1:555" ht="53.25" thickBot="1" x14ac:dyDescent="0.3">
      <c r="C5" s="85" t="s">
        <v>384</v>
      </c>
      <c r="D5" s="196">
        <f>SUMIF(C:C,$C$10,D:D)</f>
        <v>76183550</v>
      </c>
    </row>
    <row r="6" spans="1:555" x14ac:dyDescent="0.25">
      <c r="C6" s="105"/>
      <c r="D6" s="105"/>
      <c r="E6" s="105"/>
      <c r="F6" s="105"/>
      <c r="G6" s="77"/>
      <c r="H6" s="105"/>
      <c r="I6" s="105"/>
    </row>
    <row r="7" spans="1:555" x14ac:dyDescent="0.25">
      <c r="C7" s="105"/>
      <c r="D7" s="105"/>
      <c r="E7" s="105"/>
      <c r="F7" s="105"/>
      <c r="G7" s="77"/>
      <c r="H7" s="105"/>
      <c r="I7" s="105"/>
    </row>
    <row r="8" spans="1:555" x14ac:dyDescent="0.25">
      <c r="C8" s="105"/>
      <c r="D8" s="105"/>
      <c r="E8" s="105"/>
      <c r="F8" s="105"/>
      <c r="G8" s="77"/>
      <c r="H8" s="105"/>
      <c r="I8" s="105"/>
    </row>
    <row r="9" spans="1:555" ht="15.75" thickBot="1" x14ac:dyDescent="0.3">
      <c r="C9" s="105"/>
      <c r="D9" s="105"/>
      <c r="E9" s="105"/>
      <c r="F9" s="105"/>
      <c r="G9" s="77"/>
      <c r="H9" s="105"/>
      <c r="I9" s="105"/>
      <c r="K9" s="174"/>
    </row>
    <row r="10" spans="1:555" ht="15.75" thickBot="1" x14ac:dyDescent="0.3">
      <c r="C10" s="155" t="s">
        <v>53</v>
      </c>
      <c r="D10" s="324">
        <f>SUM(F17:F51)</f>
        <v>250000</v>
      </c>
      <c r="F10" s="70"/>
      <c r="G10" s="78"/>
      <c r="H10" s="70"/>
      <c r="I10" s="70"/>
    </row>
    <row r="11" spans="1:555" x14ac:dyDescent="0.25">
      <c r="B11" s="91"/>
      <c r="C11" s="70"/>
      <c r="D11" s="31"/>
      <c r="E11" s="91"/>
      <c r="F11" s="91"/>
      <c r="G11" s="91"/>
      <c r="H11" s="75"/>
      <c r="I11" s="75"/>
      <c r="J11" s="75"/>
      <c r="K11" s="110"/>
    </row>
    <row r="12" spans="1:555" x14ac:dyDescent="0.25">
      <c r="B12" s="91"/>
      <c r="C12" s="70"/>
      <c r="D12" s="31"/>
      <c r="E12" s="91"/>
      <c r="F12" s="91"/>
      <c r="G12" s="91"/>
      <c r="H12" s="75"/>
      <c r="I12" s="75"/>
      <c r="J12" s="75"/>
      <c r="K12" s="110"/>
    </row>
    <row r="13" spans="1:555" ht="15.75" x14ac:dyDescent="0.25">
      <c r="B13" s="91"/>
      <c r="C13" s="200" t="s">
        <v>391</v>
      </c>
      <c r="D13" s="322" t="s">
        <v>2238</v>
      </c>
      <c r="E13" s="91"/>
      <c r="F13" s="91"/>
      <c r="G13" s="91"/>
      <c r="H13" s="75"/>
      <c r="I13" s="75"/>
      <c r="J13" s="75"/>
      <c r="K13" s="110"/>
    </row>
    <row r="14" spans="1:555" ht="18.75" x14ac:dyDescent="0.25">
      <c r="B14" s="91"/>
      <c r="C14" s="205"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TIC_vacía'!$F:$G,2,FALSE),IFERROR(VLOOKUP(D13,'16. Desa. del Sistema Educ.Sup.'!$F:$G,2,FALSE),IFERROR(VLOOKUP(D13,'8. Cultura de Inno. Insti...'!$F:$G,2,FALSE),VLOOKUP(D13,'7. Lo Esencial de la Reforma U.'!$F:$G,2,0)))))))))))))))))</f>
        <v>Gestión del fortalecimiento técnico de la Dirección Ejecutiva de Gestión de Tecnología</v>
      </c>
      <c r="D14" s="31"/>
      <c r="E14" s="91"/>
      <c r="F14" s="91"/>
      <c r="G14" s="91"/>
      <c r="H14" s="75"/>
      <c r="I14" s="75"/>
      <c r="J14" s="75"/>
      <c r="K14" s="110"/>
    </row>
    <row r="15" spans="1:555" ht="15.75" thickBot="1" x14ac:dyDescent="0.3">
      <c r="F15" s="91"/>
      <c r="G15" s="75"/>
      <c r="H15" s="75"/>
      <c r="I15" s="75"/>
    </row>
    <row r="16" spans="1:555" ht="30.75" thickBot="1" x14ac:dyDescent="0.3">
      <c r="C16" s="127" t="s">
        <v>44</v>
      </c>
      <c r="D16" s="127" t="s">
        <v>55</v>
      </c>
      <c r="E16" s="134" t="s">
        <v>57</v>
      </c>
      <c r="F16" s="133" t="s">
        <v>27</v>
      </c>
      <c r="G16" s="131" t="s">
        <v>130</v>
      </c>
      <c r="H16" s="134" t="s">
        <v>46</v>
      </c>
      <c r="I16" s="131" t="s">
        <v>131</v>
      </c>
      <c r="J16" s="131" t="s">
        <v>409</v>
      </c>
      <c r="K16" s="131" t="s">
        <v>410</v>
      </c>
    </row>
    <row r="17" spans="3:11" x14ac:dyDescent="0.25">
      <c r="C17" s="215" t="s">
        <v>431</v>
      </c>
      <c r="D17" s="216"/>
      <c r="E17" s="214">
        <f>HLOOKUP(C17,$AH$2:$BU$3,2,0)</f>
        <v>1750</v>
      </c>
      <c r="F17" s="95">
        <f t="shared" ref="F17:F51" si="0">D17*E17</f>
        <v>0</v>
      </c>
      <c r="G17" s="159"/>
      <c r="H17" s="140"/>
      <c r="I17" s="128" t="e">
        <f>VLOOKUP(H17,Presupuesto!$B$11:$C$565,2,0)</f>
        <v>#N/A</v>
      </c>
      <c r="J17" s="213" t="s">
        <v>1364</v>
      </c>
      <c r="K17" s="96" t="s">
        <v>393</v>
      </c>
    </row>
    <row r="18" spans="3:11" ht="30" x14ac:dyDescent="0.25">
      <c r="C18" s="734" t="s">
        <v>2245</v>
      </c>
      <c r="D18" s="156">
        <v>1</v>
      </c>
      <c r="E18" s="121">
        <v>250000</v>
      </c>
      <c r="F18" s="95">
        <f t="shared" ref="F18:F24" si="1">D18*E18</f>
        <v>250000</v>
      </c>
      <c r="G18" s="159" t="s">
        <v>1540</v>
      </c>
      <c r="H18" s="140" t="s">
        <v>698</v>
      </c>
      <c r="I18" s="128" t="str">
        <f>VLOOKUP(H18,Presupuesto!$B$11:$C$565,2,0)</f>
        <v>SERVICIOS DE CAPACITACION.</v>
      </c>
      <c r="J18" s="96" t="str">
        <f t="shared" ref="J18:J51" si="2">$J$17</f>
        <v>Gestión del Talento Humano, Administrativo y Docente</v>
      </c>
      <c r="K18" s="96" t="s">
        <v>395</v>
      </c>
    </row>
    <row r="19" spans="3:11" x14ac:dyDescent="0.25">
      <c r="C19" s="139"/>
      <c r="D19" s="156"/>
      <c r="E19" s="121"/>
      <c r="F19" s="95">
        <f t="shared" si="1"/>
        <v>0</v>
      </c>
      <c r="G19" s="159"/>
      <c r="H19" s="140"/>
      <c r="I19" s="128"/>
      <c r="J19" s="96" t="str">
        <f t="shared" si="2"/>
        <v>Gestión del Talento Humano, Administrativo y Docente</v>
      </c>
      <c r="K19" s="96" t="s">
        <v>411</v>
      </c>
    </row>
    <row r="20" spans="3:11" x14ac:dyDescent="0.25">
      <c r="C20" s="139"/>
      <c r="D20" s="156"/>
      <c r="E20" s="121"/>
      <c r="F20" s="95">
        <f t="shared" si="1"/>
        <v>0</v>
      </c>
      <c r="G20" s="159"/>
      <c r="H20" s="140"/>
      <c r="I20" s="128" t="e">
        <f>VLOOKUP(H20,Presupuesto!$B$11:$C$565,2,0)</f>
        <v>#N/A</v>
      </c>
      <c r="J20" s="96" t="str">
        <f t="shared" si="2"/>
        <v>Gestión del Talento Humano, Administrativo y Docente</v>
      </c>
      <c r="K20" s="96" t="s">
        <v>411</v>
      </c>
    </row>
    <row r="21" spans="3:11" x14ac:dyDescent="0.25">
      <c r="C21" s="139"/>
      <c r="D21" s="156"/>
      <c r="E21" s="121"/>
      <c r="F21" s="95">
        <f t="shared" si="1"/>
        <v>0</v>
      </c>
      <c r="G21" s="159"/>
      <c r="H21" s="140"/>
      <c r="I21" s="128" t="e">
        <f>VLOOKUP(H21,Presupuesto!$B$11:$C$565,2,0)</f>
        <v>#N/A</v>
      </c>
      <c r="J21" s="96" t="str">
        <f t="shared" si="2"/>
        <v>Gestión del Talento Humano, Administrativo y Docente</v>
      </c>
      <c r="K21" s="96" t="s">
        <v>411</v>
      </c>
    </row>
    <row r="22" spans="3:11" x14ac:dyDescent="0.25">
      <c r="C22" s="139"/>
      <c r="D22" s="156"/>
      <c r="E22" s="121"/>
      <c r="F22" s="95">
        <f t="shared" si="1"/>
        <v>0</v>
      </c>
      <c r="G22" s="159"/>
      <c r="H22" s="140"/>
      <c r="I22" s="128" t="e">
        <f>VLOOKUP(H22,Presupuesto!$B$11:$C$565,2,0)</f>
        <v>#N/A</v>
      </c>
      <c r="J22" s="96" t="str">
        <f t="shared" si="2"/>
        <v>Gestión del Talento Humano, Administrativo y Docente</v>
      </c>
      <c r="K22" s="96" t="s">
        <v>400</v>
      </c>
    </row>
    <row r="23" spans="3:11" x14ac:dyDescent="0.25">
      <c r="C23" s="139"/>
      <c r="D23" s="156"/>
      <c r="E23" s="121"/>
      <c r="F23" s="95">
        <f t="shared" si="1"/>
        <v>0</v>
      </c>
      <c r="G23" s="159"/>
      <c r="H23" s="140"/>
      <c r="I23" s="128" t="e">
        <f>VLOOKUP(H23,Presupuesto!$B$11:$C$565,2,0)</f>
        <v>#N/A</v>
      </c>
      <c r="J23" s="96" t="str">
        <f t="shared" si="2"/>
        <v>Gestión del Talento Humano, Administrativo y Docente</v>
      </c>
      <c r="K23" s="96" t="s">
        <v>411</v>
      </c>
    </row>
    <row r="24" spans="3:11" x14ac:dyDescent="0.25">
      <c r="C24" s="139"/>
      <c r="D24" s="156"/>
      <c r="E24" s="121"/>
      <c r="F24" s="95">
        <f t="shared" si="1"/>
        <v>0</v>
      </c>
      <c r="G24" s="159"/>
      <c r="H24" s="140"/>
      <c r="I24" s="128" t="e">
        <f>VLOOKUP(H24,Presupuesto!$B$11:$C$565,2,0)</f>
        <v>#N/A</v>
      </c>
      <c r="J24" s="96" t="str">
        <f t="shared" si="2"/>
        <v>Gestión del Talento Humano, Administrativo y Docente</v>
      </c>
      <c r="K24" s="96" t="s">
        <v>411</v>
      </c>
    </row>
    <row r="25" spans="3:11" x14ac:dyDescent="0.25">
      <c r="C25" s="139"/>
      <c r="D25" s="156"/>
      <c r="E25" s="121"/>
      <c r="F25" s="95">
        <f t="shared" si="0"/>
        <v>0</v>
      </c>
      <c r="G25" s="159"/>
      <c r="H25" s="140"/>
      <c r="I25" s="128" t="e">
        <f>VLOOKUP(H25,Presupuesto!$B$11:$C$565,2,0)</f>
        <v>#N/A</v>
      </c>
      <c r="J25" s="96" t="str">
        <f t="shared" si="2"/>
        <v>Gestión del Talento Humano, Administrativo y Docente</v>
      </c>
      <c r="K25" s="96" t="s">
        <v>411</v>
      </c>
    </row>
    <row r="26" spans="3:11" x14ac:dyDescent="0.25">
      <c r="C26" s="139"/>
      <c r="D26" s="156"/>
      <c r="E26" s="121"/>
      <c r="F26" s="95">
        <f t="shared" si="0"/>
        <v>0</v>
      </c>
      <c r="G26" s="159"/>
      <c r="H26" s="140"/>
      <c r="I26" s="128" t="e">
        <f>VLOOKUP(H26,Presupuesto!$B$11:$C$565,2,0)</f>
        <v>#N/A</v>
      </c>
      <c r="J26" s="96" t="str">
        <f t="shared" si="2"/>
        <v>Gestión del Talento Humano, Administrativo y Docente</v>
      </c>
      <c r="K26" s="96" t="s">
        <v>411</v>
      </c>
    </row>
    <row r="27" spans="3:11" x14ac:dyDescent="0.25">
      <c r="C27" s="139"/>
      <c r="D27" s="156"/>
      <c r="E27" s="121"/>
      <c r="F27" s="95">
        <f t="shared" si="0"/>
        <v>0</v>
      </c>
      <c r="G27" s="159"/>
      <c r="H27" s="140"/>
      <c r="I27" s="128" t="e">
        <f>VLOOKUP(H27,Presupuesto!$B$11:$C$565,2,0)</f>
        <v>#N/A</v>
      </c>
      <c r="J27" s="96" t="str">
        <f t="shared" si="2"/>
        <v>Gestión del Talento Humano, Administrativo y Docente</v>
      </c>
      <c r="K27" s="96" t="s">
        <v>411</v>
      </c>
    </row>
    <row r="28" spans="3:11" x14ac:dyDescent="0.25">
      <c r="C28" s="139"/>
      <c r="D28" s="156"/>
      <c r="E28" s="121"/>
      <c r="F28" s="95">
        <f t="shared" si="0"/>
        <v>0</v>
      </c>
      <c r="G28" s="159"/>
      <c r="H28" s="140"/>
      <c r="I28" s="128" t="e">
        <f>VLOOKUP(H28,Presupuesto!$B$11:$C$565,2,0)</f>
        <v>#N/A</v>
      </c>
      <c r="J28" s="96" t="str">
        <f t="shared" si="2"/>
        <v>Gestión del Talento Humano, Administrativo y Docente</v>
      </c>
      <c r="K28" s="96" t="s">
        <v>411</v>
      </c>
    </row>
    <row r="29" spans="3:11" x14ac:dyDescent="0.25">
      <c r="C29" s="139"/>
      <c r="D29" s="156"/>
      <c r="E29" s="121"/>
      <c r="F29" s="95">
        <f t="shared" si="0"/>
        <v>0</v>
      </c>
      <c r="G29" s="159"/>
      <c r="H29" s="140"/>
      <c r="I29" s="128" t="e">
        <f>VLOOKUP(H29,Presupuesto!$B$11:$C$565,2,0)</f>
        <v>#N/A</v>
      </c>
      <c r="J29" s="96" t="str">
        <f t="shared" si="2"/>
        <v>Gestión del Talento Humano, Administrativo y Docente</v>
      </c>
      <c r="K29" s="96" t="s">
        <v>411</v>
      </c>
    </row>
    <row r="30" spans="3:11" x14ac:dyDescent="0.25">
      <c r="C30" s="139"/>
      <c r="D30" s="156"/>
      <c r="E30" s="121"/>
      <c r="F30" s="95">
        <f t="shared" si="0"/>
        <v>0</v>
      </c>
      <c r="G30" s="159"/>
      <c r="H30" s="140"/>
      <c r="I30" s="128" t="e">
        <f>VLOOKUP(H30,Presupuesto!$B$11:$C$565,2,0)</f>
        <v>#N/A</v>
      </c>
      <c r="J30" s="96" t="str">
        <f t="shared" si="2"/>
        <v>Gestión del Talento Humano, Administrativo y Docente</v>
      </c>
      <c r="K30" s="96" t="s">
        <v>411</v>
      </c>
    </row>
    <row r="31" spans="3:11" x14ac:dyDescent="0.25">
      <c r="C31" s="139"/>
      <c r="D31" s="156"/>
      <c r="E31" s="121"/>
      <c r="F31" s="95">
        <f t="shared" si="0"/>
        <v>0</v>
      </c>
      <c r="G31" s="159"/>
      <c r="H31" s="140"/>
      <c r="I31" s="128" t="e">
        <f>VLOOKUP(H31,Presupuesto!$B$11:$C$565,2,0)</f>
        <v>#N/A</v>
      </c>
      <c r="J31" s="96" t="str">
        <f t="shared" si="2"/>
        <v>Gestión del Talento Humano, Administrativo y Docente</v>
      </c>
      <c r="K31" s="96" t="s">
        <v>411</v>
      </c>
    </row>
    <row r="32" spans="3:11" x14ac:dyDescent="0.25">
      <c r="C32" s="139"/>
      <c r="D32" s="156"/>
      <c r="E32" s="121"/>
      <c r="F32" s="95">
        <f t="shared" si="0"/>
        <v>0</v>
      </c>
      <c r="G32" s="159"/>
      <c r="H32" s="140"/>
      <c r="I32" s="128" t="e">
        <f>VLOOKUP(H32,Presupuesto!$B$11:$C$565,2,0)</f>
        <v>#N/A</v>
      </c>
      <c r="J32" s="96" t="str">
        <f t="shared" si="2"/>
        <v>Gestión del Talento Humano, Administrativo y Docente</v>
      </c>
      <c r="K32" s="96" t="s">
        <v>411</v>
      </c>
    </row>
    <row r="33" spans="3:11" x14ac:dyDescent="0.25">
      <c r="C33" s="139"/>
      <c r="D33" s="156"/>
      <c r="E33" s="121"/>
      <c r="F33" s="95">
        <f t="shared" si="0"/>
        <v>0</v>
      </c>
      <c r="G33" s="159"/>
      <c r="H33" s="140"/>
      <c r="I33" s="128" t="e">
        <f>VLOOKUP(H33,Presupuesto!$B$11:$C$565,2,0)</f>
        <v>#N/A</v>
      </c>
      <c r="J33" s="96" t="str">
        <f t="shared" si="2"/>
        <v>Gestión del Talento Humano, Administrativo y Docente</v>
      </c>
      <c r="K33" s="96" t="s">
        <v>411</v>
      </c>
    </row>
    <row r="34" spans="3:11" x14ac:dyDescent="0.25">
      <c r="C34" s="139"/>
      <c r="D34" s="156"/>
      <c r="E34" s="121"/>
      <c r="F34" s="95">
        <f t="shared" si="0"/>
        <v>0</v>
      </c>
      <c r="G34" s="159"/>
      <c r="H34" s="140"/>
      <c r="I34" s="128" t="e">
        <f>VLOOKUP(H34,Presupuesto!$B$11:$C$565,2,0)</f>
        <v>#N/A</v>
      </c>
      <c r="J34" s="96" t="str">
        <f t="shared" si="2"/>
        <v>Gestión del Talento Humano, Administrativo y Docente</v>
      </c>
      <c r="K34" s="96" t="s">
        <v>411</v>
      </c>
    </row>
    <row r="35" spans="3:11" x14ac:dyDescent="0.25">
      <c r="C35" s="139"/>
      <c r="D35" s="156"/>
      <c r="E35" s="121"/>
      <c r="F35" s="95">
        <f t="shared" si="0"/>
        <v>0</v>
      </c>
      <c r="G35" s="159"/>
      <c r="H35" s="140"/>
      <c r="I35" s="128" t="e">
        <f>VLOOKUP(H35,Presupuesto!$B$11:$C$565,2,0)</f>
        <v>#N/A</v>
      </c>
      <c r="J35" s="96" t="str">
        <f t="shared" si="2"/>
        <v>Gestión del Talento Humano, Administrativo y Docente</v>
      </c>
      <c r="K35" s="96" t="s">
        <v>411</v>
      </c>
    </row>
    <row r="36" spans="3:11" x14ac:dyDescent="0.25">
      <c r="C36" s="139"/>
      <c r="D36" s="156"/>
      <c r="E36" s="121"/>
      <c r="F36" s="95">
        <f t="shared" si="0"/>
        <v>0</v>
      </c>
      <c r="G36" s="159"/>
      <c r="H36" s="140"/>
      <c r="I36" s="128" t="e">
        <f>VLOOKUP(H36,Presupuesto!$B$11:$C$565,2,0)</f>
        <v>#N/A</v>
      </c>
      <c r="J36" s="96" t="str">
        <f t="shared" si="2"/>
        <v>Gestión del Talento Humano, Administrativo y Docente</v>
      </c>
      <c r="K36" s="96" t="s">
        <v>411</v>
      </c>
    </row>
    <row r="37" spans="3:11" x14ac:dyDescent="0.25">
      <c r="C37" s="139"/>
      <c r="D37" s="156"/>
      <c r="E37" s="121"/>
      <c r="F37" s="95">
        <f t="shared" si="0"/>
        <v>0</v>
      </c>
      <c r="G37" s="159"/>
      <c r="H37" s="140"/>
      <c r="I37" s="128" t="e">
        <f>VLOOKUP(H37,Presupuesto!$B$11:$C$565,2,0)</f>
        <v>#N/A</v>
      </c>
      <c r="J37" s="96" t="str">
        <f t="shared" si="2"/>
        <v>Gestión del Talento Humano, Administrativo y Docente</v>
      </c>
      <c r="K37" s="96" t="s">
        <v>411</v>
      </c>
    </row>
    <row r="38" spans="3:11" x14ac:dyDescent="0.25">
      <c r="C38" s="139"/>
      <c r="D38" s="156"/>
      <c r="E38" s="121"/>
      <c r="F38" s="95">
        <f t="shared" si="0"/>
        <v>0</v>
      </c>
      <c r="G38" s="159"/>
      <c r="H38" s="140"/>
      <c r="I38" s="128" t="e">
        <f>VLOOKUP(H38,Presupuesto!$B$11:$C$565,2,0)</f>
        <v>#N/A</v>
      </c>
      <c r="J38" s="96" t="str">
        <f t="shared" si="2"/>
        <v>Gestión del Talento Humano, Administrativo y Docente</v>
      </c>
      <c r="K38" s="96" t="s">
        <v>411</v>
      </c>
    </row>
    <row r="39" spans="3:11" x14ac:dyDescent="0.25">
      <c r="C39" s="141"/>
      <c r="D39" s="149"/>
      <c r="E39" s="116"/>
      <c r="F39" s="95">
        <f t="shared" ref="F39:F45" si="3">D39*E39</f>
        <v>0</v>
      </c>
      <c r="G39" s="159"/>
      <c r="H39" s="142"/>
      <c r="I39" s="128" t="e">
        <f>VLOOKUP(H39,Presupuesto!$B$11:$C$565,2,0)</f>
        <v>#N/A</v>
      </c>
      <c r="J39" s="96" t="str">
        <f t="shared" si="2"/>
        <v>Gestión del Talento Humano, Administrativo y Docente</v>
      </c>
      <c r="K39" s="96" t="s">
        <v>411</v>
      </c>
    </row>
    <row r="40" spans="3:11" x14ac:dyDescent="0.25">
      <c r="C40" s="141"/>
      <c r="D40" s="149"/>
      <c r="E40" s="116"/>
      <c r="F40" s="95">
        <f t="shared" si="3"/>
        <v>0</v>
      </c>
      <c r="G40" s="159"/>
      <c r="H40" s="142"/>
      <c r="I40" s="128" t="e">
        <f>VLOOKUP(H40,Presupuesto!$B$11:$C$565,2,0)</f>
        <v>#N/A</v>
      </c>
      <c r="J40" s="96" t="str">
        <f t="shared" si="2"/>
        <v>Gestión del Talento Humano, Administrativo y Docente</v>
      </c>
      <c r="K40" s="96" t="s">
        <v>411</v>
      </c>
    </row>
    <row r="41" spans="3:11" x14ac:dyDescent="0.25">
      <c r="C41" s="141"/>
      <c r="D41" s="149"/>
      <c r="E41" s="116"/>
      <c r="F41" s="95">
        <f t="shared" si="3"/>
        <v>0</v>
      </c>
      <c r="G41" s="159"/>
      <c r="H41" s="142"/>
      <c r="I41" s="128" t="e">
        <f>VLOOKUP(H41,Presupuesto!$B$11:$C$565,2,0)</f>
        <v>#N/A</v>
      </c>
      <c r="J41" s="96" t="str">
        <f t="shared" si="2"/>
        <v>Gestión del Talento Humano, Administrativo y Docente</v>
      </c>
      <c r="K41" s="96" t="s">
        <v>411</v>
      </c>
    </row>
    <row r="42" spans="3:11" x14ac:dyDescent="0.25">
      <c r="C42" s="141"/>
      <c r="D42" s="149"/>
      <c r="E42" s="116"/>
      <c r="F42" s="95">
        <f t="shared" si="3"/>
        <v>0</v>
      </c>
      <c r="G42" s="159"/>
      <c r="H42" s="142"/>
      <c r="I42" s="128" t="e">
        <f>VLOOKUP(H42,Presupuesto!$B$11:$C$565,2,0)</f>
        <v>#N/A</v>
      </c>
      <c r="J42" s="96" t="str">
        <f t="shared" si="2"/>
        <v>Gestión del Talento Humano, Administrativo y Docente</v>
      </c>
      <c r="K42" s="96" t="s">
        <v>411</v>
      </c>
    </row>
    <row r="43" spans="3:11" x14ac:dyDescent="0.25">
      <c r="C43" s="141"/>
      <c r="D43" s="149"/>
      <c r="E43" s="116"/>
      <c r="F43" s="95">
        <f t="shared" si="3"/>
        <v>0</v>
      </c>
      <c r="G43" s="159"/>
      <c r="H43" s="142"/>
      <c r="I43" s="128" t="e">
        <f>VLOOKUP(H43,Presupuesto!$B$11:$C$565,2,0)</f>
        <v>#N/A</v>
      </c>
      <c r="J43" s="96" t="str">
        <f t="shared" si="2"/>
        <v>Gestión del Talento Humano, Administrativo y Docente</v>
      </c>
      <c r="K43" s="96" t="s">
        <v>411</v>
      </c>
    </row>
    <row r="44" spans="3:11" x14ac:dyDescent="0.25">
      <c r="C44" s="141"/>
      <c r="D44" s="149"/>
      <c r="E44" s="116"/>
      <c r="F44" s="95">
        <f t="shared" si="3"/>
        <v>0</v>
      </c>
      <c r="G44" s="159"/>
      <c r="H44" s="142"/>
      <c r="I44" s="128" t="e">
        <f>VLOOKUP(H44,Presupuesto!$B$11:$C$565,2,0)</f>
        <v>#N/A</v>
      </c>
      <c r="J44" s="96" t="str">
        <f t="shared" si="2"/>
        <v>Gestión del Talento Humano, Administrativo y Docente</v>
      </c>
      <c r="K44" s="96" t="s">
        <v>411</v>
      </c>
    </row>
    <row r="45" spans="3:11" x14ac:dyDescent="0.25">
      <c r="C45" s="141"/>
      <c r="D45" s="149"/>
      <c r="E45" s="116"/>
      <c r="F45" s="95">
        <f t="shared" si="3"/>
        <v>0</v>
      </c>
      <c r="G45" s="159"/>
      <c r="H45" s="142"/>
      <c r="I45" s="128" t="e">
        <f>VLOOKUP(H45,Presupuesto!$B$11:$C$565,2,0)</f>
        <v>#N/A</v>
      </c>
      <c r="J45" s="96" t="str">
        <f t="shared" si="2"/>
        <v>Gestión del Talento Humano, Administrativo y Docente</v>
      </c>
      <c r="K45" s="96" t="s">
        <v>411</v>
      </c>
    </row>
    <row r="46" spans="3:11" x14ac:dyDescent="0.25">
      <c r="C46" s="141"/>
      <c r="D46" s="149"/>
      <c r="E46" s="116"/>
      <c r="F46" s="95">
        <f t="shared" si="0"/>
        <v>0</v>
      </c>
      <c r="G46" s="159"/>
      <c r="H46" s="142"/>
      <c r="I46" s="128" t="e">
        <f>VLOOKUP(H46,Presupuesto!$B$11:$C$565,2,0)</f>
        <v>#N/A</v>
      </c>
      <c r="J46" s="96" t="str">
        <f t="shared" si="2"/>
        <v>Gestión del Talento Humano, Administrativo y Docente</v>
      </c>
      <c r="K46" s="96" t="s">
        <v>411</v>
      </c>
    </row>
    <row r="47" spans="3:11" x14ac:dyDescent="0.25">
      <c r="C47" s="143"/>
      <c r="D47" s="149"/>
      <c r="E47" s="116"/>
      <c r="F47" s="95">
        <f t="shared" si="0"/>
        <v>0</v>
      </c>
      <c r="G47" s="159"/>
      <c r="H47" s="144"/>
      <c r="I47" s="128" t="e">
        <f>VLOOKUP(H47,Presupuesto!$B$11:$C$565,2,0)</f>
        <v>#N/A</v>
      </c>
      <c r="J47" s="96" t="str">
        <f t="shared" si="2"/>
        <v>Gestión del Talento Humano, Administrativo y Docente</v>
      </c>
      <c r="K47" s="96" t="s">
        <v>402</v>
      </c>
    </row>
    <row r="48" spans="3:11" x14ac:dyDescent="0.25">
      <c r="C48" s="143"/>
      <c r="D48" s="149"/>
      <c r="E48" s="116"/>
      <c r="F48" s="95">
        <f t="shared" si="0"/>
        <v>0</v>
      </c>
      <c r="G48" s="159"/>
      <c r="H48" s="144"/>
      <c r="I48" s="128" t="e">
        <f>VLOOKUP(H48,Presupuesto!$B$11:$C$565,2,0)</f>
        <v>#N/A</v>
      </c>
      <c r="J48" s="96" t="str">
        <f t="shared" si="2"/>
        <v>Gestión del Talento Humano, Administrativo y Docente</v>
      </c>
      <c r="K48" s="96" t="s">
        <v>411</v>
      </c>
    </row>
    <row r="49" spans="3:11" x14ac:dyDescent="0.25">
      <c r="C49" s="143"/>
      <c r="D49" s="149"/>
      <c r="E49" s="116"/>
      <c r="F49" s="95">
        <f t="shared" si="0"/>
        <v>0</v>
      </c>
      <c r="G49" s="159"/>
      <c r="H49" s="144"/>
      <c r="I49" s="128" t="e">
        <f>VLOOKUP(H49,Presupuesto!$B$11:$C$565,2,0)</f>
        <v>#N/A</v>
      </c>
      <c r="J49" s="96" t="str">
        <f t="shared" si="2"/>
        <v>Gestión del Talento Humano, Administrativo y Docente</v>
      </c>
      <c r="K49" s="96" t="s">
        <v>411</v>
      </c>
    </row>
    <row r="50" spans="3:11" x14ac:dyDescent="0.25">
      <c r="C50" s="143"/>
      <c r="D50" s="149"/>
      <c r="E50" s="116"/>
      <c r="F50" s="95">
        <f t="shared" si="0"/>
        <v>0</v>
      </c>
      <c r="G50" s="159"/>
      <c r="H50" s="144"/>
      <c r="I50" s="128" t="e">
        <f>VLOOKUP(H50,Presupuesto!$B$11:$C$565,2,0)</f>
        <v>#N/A</v>
      </c>
      <c r="J50" s="96" t="str">
        <f t="shared" si="2"/>
        <v>Gestión del Talento Humano, Administrativo y Docente</v>
      </c>
      <c r="K50" s="96" t="s">
        <v>411</v>
      </c>
    </row>
    <row r="51" spans="3:11" ht="15.75" thickBot="1" x14ac:dyDescent="0.3">
      <c r="C51" s="145"/>
      <c r="D51" s="157"/>
      <c r="E51" s="101"/>
      <c r="F51" s="103">
        <f t="shared" si="0"/>
        <v>0</v>
      </c>
      <c r="G51" s="160"/>
      <c r="H51" s="146"/>
      <c r="I51" s="130" t="e">
        <f>VLOOKUP(H51,Presupuesto!$B$11:$C$565,2,0)</f>
        <v>#N/A</v>
      </c>
      <c r="J51" s="104" t="str">
        <f t="shared" si="2"/>
        <v>Gestión del Talento Humano, Administrativo y Docente</v>
      </c>
      <c r="K51" s="122" t="s">
        <v>393</v>
      </c>
    </row>
    <row r="53" spans="3:11" ht="15.75" thickBot="1" x14ac:dyDescent="0.3">
      <c r="F53" s="88"/>
      <c r="G53" s="87"/>
      <c r="H53" s="88"/>
      <c r="I53" s="88"/>
    </row>
    <row r="54" spans="3:11" ht="15.75" thickBot="1" x14ac:dyDescent="0.3">
      <c r="C54" s="155" t="s">
        <v>53</v>
      </c>
      <c r="D54" s="324">
        <f>SUM(F61:F95)</f>
        <v>86800</v>
      </c>
      <c r="F54" s="70"/>
      <c r="G54" s="78"/>
      <c r="H54" s="70"/>
      <c r="I54" s="70"/>
    </row>
    <row r="55" spans="3:11" x14ac:dyDescent="0.25">
      <c r="C55" s="70"/>
      <c r="D55" s="31"/>
      <c r="E55" s="91"/>
      <c r="F55" s="91"/>
      <c r="G55" s="91"/>
      <c r="H55" s="75"/>
      <c r="I55" s="75"/>
      <c r="J55" s="75"/>
      <c r="K55" s="110"/>
    </row>
    <row r="56" spans="3:11" x14ac:dyDescent="0.25">
      <c r="C56" s="70"/>
      <c r="D56" s="31"/>
      <c r="E56" s="91"/>
      <c r="F56" s="91"/>
      <c r="G56" s="91"/>
      <c r="H56" s="75"/>
      <c r="I56" s="75"/>
      <c r="J56" s="75"/>
      <c r="K56" s="110"/>
    </row>
    <row r="57" spans="3:11" ht="15.75" x14ac:dyDescent="0.25">
      <c r="C57" s="200" t="s">
        <v>391</v>
      </c>
      <c r="D57" s="322" t="s">
        <v>2222</v>
      </c>
      <c r="E57" s="91"/>
      <c r="F57" s="91"/>
      <c r="G57" s="91"/>
      <c r="H57" s="75"/>
      <c r="I57" s="75"/>
      <c r="J57" s="75"/>
      <c r="K57" s="110"/>
    </row>
    <row r="58" spans="3:11" ht="18.75" x14ac:dyDescent="0.25">
      <c r="C58" s="205" t="str">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TIC_vacía'!$F:$G,2,FALSE),IFERROR(VLOOKUP(D57,'16. Desa. del Sistema Educ.Sup.'!$F:$G,2,FALSE),IFERROR(VLOOKUP(D57,'8. Cultura de Inno. Insti...'!$F:$G,2,FALSE),VLOOKUP(D57,'7. Lo Esencial de la Reforma U.'!$F:$G,2,0)))))))))))))))))</f>
        <v>Participación activa en el programa SIDCA-CSUCA.</v>
      </c>
      <c r="D58" s="31"/>
      <c r="E58" s="91"/>
      <c r="F58" s="91"/>
      <c r="G58" s="91"/>
      <c r="H58" s="75"/>
      <c r="I58" s="75"/>
      <c r="J58" s="75"/>
      <c r="K58" s="110"/>
    </row>
    <row r="59" spans="3:11" ht="15.75" thickBot="1" x14ac:dyDescent="0.3">
      <c r="F59" s="91"/>
      <c r="G59" s="75"/>
      <c r="H59" s="75"/>
      <c r="I59" s="75"/>
    </row>
    <row r="60" spans="3:11" ht="30.75" thickBot="1" x14ac:dyDescent="0.3">
      <c r="C60" s="127" t="s">
        <v>44</v>
      </c>
      <c r="D60" s="127" t="s">
        <v>55</v>
      </c>
      <c r="E60" s="134" t="s">
        <v>57</v>
      </c>
      <c r="F60" s="133" t="s">
        <v>27</v>
      </c>
      <c r="G60" s="131" t="s">
        <v>130</v>
      </c>
      <c r="H60" s="134" t="s">
        <v>46</v>
      </c>
      <c r="I60" s="131" t="s">
        <v>131</v>
      </c>
      <c r="J60" s="131" t="s">
        <v>409</v>
      </c>
      <c r="K60" s="131" t="s">
        <v>410</v>
      </c>
    </row>
    <row r="61" spans="3:11" x14ac:dyDescent="0.25">
      <c r="C61" s="215" t="s">
        <v>447</v>
      </c>
      <c r="D61" s="216">
        <v>10</v>
      </c>
      <c r="E61" s="214">
        <v>4680</v>
      </c>
      <c r="F61" s="95">
        <f t="shared" ref="F61:F95" si="4">D61*E61</f>
        <v>46800</v>
      </c>
      <c r="G61" s="159" t="s">
        <v>128</v>
      </c>
      <c r="H61" s="140" t="s">
        <v>307</v>
      </c>
      <c r="I61" s="128" t="str">
        <f>VLOOKUP(H61,Presupuesto!$B$11:$C$565,2,0)</f>
        <v>VIATICOS AL EXTERIOR</v>
      </c>
      <c r="J61" s="213" t="s">
        <v>1366</v>
      </c>
      <c r="K61" s="96" t="s">
        <v>393</v>
      </c>
    </row>
    <row r="62" spans="3:11" x14ac:dyDescent="0.25">
      <c r="C62" s="139" t="s">
        <v>2247</v>
      </c>
      <c r="D62" s="156">
        <v>2</v>
      </c>
      <c r="E62" s="121">
        <v>20000</v>
      </c>
      <c r="F62" s="95">
        <f t="shared" si="4"/>
        <v>40000</v>
      </c>
      <c r="G62" s="159" t="s">
        <v>128</v>
      </c>
      <c r="H62" s="140" t="s">
        <v>754</v>
      </c>
      <c r="I62" s="128" t="str">
        <f>VLOOKUP(H62,Presupuesto!$B$11:$C$565,2,0)</f>
        <v>PASAJES AL EXTERIOR</v>
      </c>
      <c r="J62" s="96" t="str">
        <f>$J$61</f>
        <v>Proceso integral de la internacionalización de la Educación Superior</v>
      </c>
      <c r="K62" s="96" t="s">
        <v>411</v>
      </c>
    </row>
    <row r="63" spans="3:11" x14ac:dyDescent="0.25">
      <c r="C63" s="139"/>
      <c r="D63" s="156"/>
      <c r="E63" s="121"/>
      <c r="F63" s="95">
        <f t="shared" si="4"/>
        <v>0</v>
      </c>
      <c r="G63" s="159"/>
      <c r="H63" s="140"/>
      <c r="I63" s="128" t="e">
        <f>VLOOKUP(H63,Presupuesto!$B$11:$C$565,2,0)</f>
        <v>#N/A</v>
      </c>
      <c r="J63" s="96" t="str">
        <f t="shared" ref="J63:J95" si="5">$J$61</f>
        <v>Proceso integral de la internacionalización de la Educación Superior</v>
      </c>
      <c r="K63" s="96" t="s">
        <v>411</v>
      </c>
    </row>
    <row r="64" spans="3:11" x14ac:dyDescent="0.25">
      <c r="C64" s="139"/>
      <c r="D64" s="156"/>
      <c r="E64" s="121"/>
      <c r="F64" s="95">
        <f t="shared" si="4"/>
        <v>0</v>
      </c>
      <c r="G64" s="159"/>
      <c r="H64" s="140"/>
      <c r="I64" s="128" t="e">
        <f>VLOOKUP(H64,Presupuesto!$B$11:$C$565,2,0)</f>
        <v>#N/A</v>
      </c>
      <c r="J64" s="96" t="str">
        <f t="shared" si="5"/>
        <v>Proceso integral de la internacionalización de la Educación Superior</v>
      </c>
      <c r="K64" s="96" t="s">
        <v>411</v>
      </c>
    </row>
    <row r="65" spans="3:11" x14ac:dyDescent="0.25">
      <c r="C65" s="139"/>
      <c r="D65" s="156"/>
      <c r="E65" s="121"/>
      <c r="F65" s="95">
        <f t="shared" si="4"/>
        <v>0</v>
      </c>
      <c r="G65" s="159"/>
      <c r="H65" s="140"/>
      <c r="I65" s="128" t="e">
        <f>VLOOKUP(H65,Presupuesto!$B$11:$C$565,2,0)</f>
        <v>#N/A</v>
      </c>
      <c r="J65" s="96" t="str">
        <f t="shared" si="5"/>
        <v>Proceso integral de la internacionalización de la Educación Superior</v>
      </c>
      <c r="K65" s="96" t="s">
        <v>411</v>
      </c>
    </row>
    <row r="66" spans="3:11" x14ac:dyDescent="0.25">
      <c r="C66" s="139"/>
      <c r="D66" s="156"/>
      <c r="E66" s="121"/>
      <c r="F66" s="95">
        <f t="shared" si="4"/>
        <v>0</v>
      </c>
      <c r="G66" s="159"/>
      <c r="H66" s="140"/>
      <c r="I66" s="128" t="e">
        <f>VLOOKUP(H66,Presupuesto!$B$11:$C$565,2,0)</f>
        <v>#N/A</v>
      </c>
      <c r="J66" s="96" t="str">
        <f t="shared" si="5"/>
        <v>Proceso integral de la internacionalización de la Educación Superior</v>
      </c>
      <c r="K66" s="96" t="s">
        <v>400</v>
      </c>
    </row>
    <row r="67" spans="3:11" x14ac:dyDescent="0.25">
      <c r="C67" s="139"/>
      <c r="D67" s="156"/>
      <c r="E67" s="121"/>
      <c r="F67" s="95">
        <f t="shared" si="4"/>
        <v>0</v>
      </c>
      <c r="G67" s="159"/>
      <c r="H67" s="140"/>
      <c r="I67" s="128" t="e">
        <f>VLOOKUP(H67,Presupuesto!$B$11:$C$565,2,0)</f>
        <v>#N/A</v>
      </c>
      <c r="J67" s="96" t="str">
        <f t="shared" si="5"/>
        <v>Proceso integral de la internacionalización de la Educación Superior</v>
      </c>
      <c r="K67" s="96" t="s">
        <v>411</v>
      </c>
    </row>
    <row r="68" spans="3:11" x14ac:dyDescent="0.25">
      <c r="C68" s="139"/>
      <c r="D68" s="156"/>
      <c r="E68" s="121"/>
      <c r="F68" s="95">
        <f t="shared" si="4"/>
        <v>0</v>
      </c>
      <c r="G68" s="159"/>
      <c r="H68" s="140"/>
      <c r="I68" s="128" t="e">
        <f>VLOOKUP(H68,Presupuesto!$B$11:$C$565,2,0)</f>
        <v>#N/A</v>
      </c>
      <c r="J68" s="96" t="str">
        <f t="shared" si="5"/>
        <v>Proceso integral de la internacionalización de la Educación Superior</v>
      </c>
      <c r="K68" s="96" t="s">
        <v>411</v>
      </c>
    </row>
    <row r="69" spans="3:11" x14ac:dyDescent="0.25">
      <c r="C69" s="139"/>
      <c r="D69" s="156"/>
      <c r="E69" s="121"/>
      <c r="F69" s="95">
        <f t="shared" si="4"/>
        <v>0</v>
      </c>
      <c r="G69" s="159"/>
      <c r="H69" s="140"/>
      <c r="I69" s="128" t="e">
        <f>VLOOKUP(H69,Presupuesto!$B$11:$C$565,2,0)</f>
        <v>#N/A</v>
      </c>
      <c r="J69" s="96" t="str">
        <f t="shared" si="5"/>
        <v>Proceso integral de la internacionalización de la Educación Superior</v>
      </c>
      <c r="K69" s="96" t="s">
        <v>411</v>
      </c>
    </row>
    <row r="70" spans="3:11" x14ac:dyDescent="0.25">
      <c r="C70" s="139"/>
      <c r="D70" s="156"/>
      <c r="E70" s="121"/>
      <c r="F70" s="95">
        <f t="shared" si="4"/>
        <v>0</v>
      </c>
      <c r="G70" s="159"/>
      <c r="H70" s="140"/>
      <c r="I70" s="128" t="e">
        <f>VLOOKUP(H70,Presupuesto!$B$11:$C$565,2,0)</f>
        <v>#N/A</v>
      </c>
      <c r="J70" s="96" t="str">
        <f t="shared" si="5"/>
        <v>Proceso integral de la internacionalización de la Educación Superior</v>
      </c>
      <c r="K70" s="96" t="s">
        <v>411</v>
      </c>
    </row>
    <row r="71" spans="3:11" x14ac:dyDescent="0.25">
      <c r="C71" s="139"/>
      <c r="D71" s="156"/>
      <c r="E71" s="121"/>
      <c r="F71" s="95">
        <f t="shared" si="4"/>
        <v>0</v>
      </c>
      <c r="G71" s="159"/>
      <c r="H71" s="140"/>
      <c r="I71" s="128" t="e">
        <f>VLOOKUP(H71,Presupuesto!$B$11:$C$565,2,0)</f>
        <v>#N/A</v>
      </c>
      <c r="J71" s="96" t="str">
        <f t="shared" si="5"/>
        <v>Proceso integral de la internacionalización de la Educación Superior</v>
      </c>
      <c r="K71" s="96" t="s">
        <v>411</v>
      </c>
    </row>
    <row r="72" spans="3:11" x14ac:dyDescent="0.25">
      <c r="C72" s="139"/>
      <c r="D72" s="156"/>
      <c r="E72" s="121"/>
      <c r="F72" s="95">
        <f t="shared" si="4"/>
        <v>0</v>
      </c>
      <c r="G72" s="159"/>
      <c r="H72" s="140"/>
      <c r="I72" s="128" t="e">
        <f>VLOOKUP(H72,Presupuesto!$B$11:$C$565,2,0)</f>
        <v>#N/A</v>
      </c>
      <c r="J72" s="96" t="str">
        <f t="shared" si="5"/>
        <v>Proceso integral de la internacionalización de la Educación Superior</v>
      </c>
      <c r="K72" s="96" t="s">
        <v>411</v>
      </c>
    </row>
    <row r="73" spans="3:11" x14ac:dyDescent="0.25">
      <c r="C73" s="139"/>
      <c r="D73" s="156"/>
      <c r="E73" s="121"/>
      <c r="F73" s="95">
        <f t="shared" si="4"/>
        <v>0</v>
      </c>
      <c r="G73" s="159"/>
      <c r="H73" s="140"/>
      <c r="I73" s="128" t="e">
        <f>VLOOKUP(H73,Presupuesto!$B$11:$C$565,2,0)</f>
        <v>#N/A</v>
      </c>
      <c r="J73" s="96" t="str">
        <f t="shared" si="5"/>
        <v>Proceso integral de la internacionalización de la Educación Superior</v>
      </c>
      <c r="K73" s="96" t="s">
        <v>411</v>
      </c>
    </row>
    <row r="74" spans="3:11" x14ac:dyDescent="0.25">
      <c r="C74" s="139"/>
      <c r="D74" s="156"/>
      <c r="E74" s="121"/>
      <c r="F74" s="95">
        <f t="shared" si="4"/>
        <v>0</v>
      </c>
      <c r="G74" s="159"/>
      <c r="H74" s="140"/>
      <c r="I74" s="128" t="e">
        <f>VLOOKUP(H74,Presupuesto!$B$11:$C$565,2,0)</f>
        <v>#N/A</v>
      </c>
      <c r="J74" s="96" t="str">
        <f t="shared" si="5"/>
        <v>Proceso integral de la internacionalización de la Educación Superior</v>
      </c>
      <c r="K74" s="96" t="s">
        <v>411</v>
      </c>
    </row>
    <row r="75" spans="3:11" x14ac:dyDescent="0.25">
      <c r="C75" s="139"/>
      <c r="D75" s="156"/>
      <c r="E75" s="121"/>
      <c r="F75" s="95">
        <f t="shared" si="4"/>
        <v>0</v>
      </c>
      <c r="G75" s="159"/>
      <c r="H75" s="140"/>
      <c r="I75" s="128" t="e">
        <f>VLOOKUP(H75,Presupuesto!$B$11:$C$565,2,0)</f>
        <v>#N/A</v>
      </c>
      <c r="J75" s="96" t="str">
        <f t="shared" si="5"/>
        <v>Proceso integral de la internacionalización de la Educación Superior</v>
      </c>
      <c r="K75" s="96" t="s">
        <v>411</v>
      </c>
    </row>
    <row r="76" spans="3:11" x14ac:dyDescent="0.25">
      <c r="C76" s="139"/>
      <c r="D76" s="156"/>
      <c r="E76" s="121"/>
      <c r="F76" s="95">
        <f t="shared" si="4"/>
        <v>0</v>
      </c>
      <c r="G76" s="159"/>
      <c r="H76" s="140"/>
      <c r="I76" s="128" t="e">
        <f>VLOOKUP(H76,Presupuesto!$B$11:$C$565,2,0)</f>
        <v>#N/A</v>
      </c>
      <c r="J76" s="96" t="str">
        <f t="shared" si="5"/>
        <v>Proceso integral de la internacionalización de la Educación Superior</v>
      </c>
      <c r="K76" s="96" t="s">
        <v>411</v>
      </c>
    </row>
    <row r="77" spans="3:11" x14ac:dyDescent="0.25">
      <c r="C77" s="139"/>
      <c r="D77" s="156"/>
      <c r="E77" s="121"/>
      <c r="F77" s="95">
        <f t="shared" si="4"/>
        <v>0</v>
      </c>
      <c r="G77" s="159"/>
      <c r="H77" s="140"/>
      <c r="I77" s="128" t="e">
        <f>VLOOKUP(H77,Presupuesto!$B$11:$C$565,2,0)</f>
        <v>#N/A</v>
      </c>
      <c r="J77" s="96" t="str">
        <f t="shared" si="5"/>
        <v>Proceso integral de la internacionalización de la Educación Superior</v>
      </c>
      <c r="K77" s="96" t="s">
        <v>411</v>
      </c>
    </row>
    <row r="78" spans="3:11" x14ac:dyDescent="0.25">
      <c r="C78" s="139"/>
      <c r="D78" s="156"/>
      <c r="E78" s="121"/>
      <c r="F78" s="95">
        <f t="shared" si="4"/>
        <v>0</v>
      </c>
      <c r="G78" s="159"/>
      <c r="H78" s="140"/>
      <c r="I78" s="128" t="e">
        <f>VLOOKUP(H78,Presupuesto!$B$11:$C$565,2,0)</f>
        <v>#N/A</v>
      </c>
      <c r="J78" s="96" t="str">
        <f t="shared" si="5"/>
        <v>Proceso integral de la internacionalización de la Educación Superior</v>
      </c>
      <c r="K78" s="96" t="s">
        <v>411</v>
      </c>
    </row>
    <row r="79" spans="3:11" x14ac:dyDescent="0.25">
      <c r="C79" s="139"/>
      <c r="D79" s="156"/>
      <c r="E79" s="121"/>
      <c r="F79" s="95">
        <f t="shared" si="4"/>
        <v>0</v>
      </c>
      <c r="G79" s="159"/>
      <c r="H79" s="140"/>
      <c r="I79" s="128" t="e">
        <f>VLOOKUP(H79,Presupuesto!$B$11:$C$565,2,0)</f>
        <v>#N/A</v>
      </c>
      <c r="J79" s="96" t="str">
        <f t="shared" si="5"/>
        <v>Proceso integral de la internacionalización de la Educación Superior</v>
      </c>
      <c r="K79" s="96" t="s">
        <v>411</v>
      </c>
    </row>
    <row r="80" spans="3:11" x14ac:dyDescent="0.25">
      <c r="C80" s="139"/>
      <c r="D80" s="156"/>
      <c r="E80" s="121"/>
      <c r="F80" s="95">
        <f t="shared" si="4"/>
        <v>0</v>
      </c>
      <c r="G80" s="159"/>
      <c r="H80" s="140"/>
      <c r="I80" s="128" t="e">
        <f>VLOOKUP(H80,Presupuesto!$B$11:$C$565,2,0)</f>
        <v>#N/A</v>
      </c>
      <c r="J80" s="96" t="str">
        <f t="shared" si="5"/>
        <v>Proceso integral de la internacionalización de la Educación Superior</v>
      </c>
      <c r="K80" s="96" t="s">
        <v>411</v>
      </c>
    </row>
    <row r="81" spans="3:11" x14ac:dyDescent="0.25">
      <c r="C81" s="139"/>
      <c r="D81" s="156"/>
      <c r="E81" s="121"/>
      <c r="F81" s="95">
        <f t="shared" si="4"/>
        <v>0</v>
      </c>
      <c r="G81" s="159"/>
      <c r="H81" s="140"/>
      <c r="I81" s="128" t="e">
        <f>VLOOKUP(H81,Presupuesto!$B$11:$C$565,2,0)</f>
        <v>#N/A</v>
      </c>
      <c r="J81" s="96" t="str">
        <f t="shared" si="5"/>
        <v>Proceso integral de la internacionalización de la Educación Superior</v>
      </c>
      <c r="K81" s="96" t="s">
        <v>411</v>
      </c>
    </row>
    <row r="82" spans="3:11" x14ac:dyDescent="0.25">
      <c r="C82" s="139"/>
      <c r="D82" s="156"/>
      <c r="E82" s="121"/>
      <c r="F82" s="95">
        <f t="shared" si="4"/>
        <v>0</v>
      </c>
      <c r="G82" s="159"/>
      <c r="H82" s="140"/>
      <c r="I82" s="128" t="e">
        <f>VLOOKUP(H82,Presupuesto!$B$11:$C$565,2,0)</f>
        <v>#N/A</v>
      </c>
      <c r="J82" s="96" t="str">
        <f t="shared" si="5"/>
        <v>Proceso integral de la internacionalización de la Educación Superior</v>
      </c>
      <c r="K82" s="96" t="s">
        <v>411</v>
      </c>
    </row>
    <row r="83" spans="3:11" x14ac:dyDescent="0.25">
      <c r="C83" s="141"/>
      <c r="D83" s="149"/>
      <c r="E83" s="116"/>
      <c r="F83" s="95">
        <f t="shared" si="4"/>
        <v>0</v>
      </c>
      <c r="G83" s="159"/>
      <c r="H83" s="142"/>
      <c r="I83" s="128" t="e">
        <f>VLOOKUP(H83,Presupuesto!$B$11:$C$565,2,0)</f>
        <v>#N/A</v>
      </c>
      <c r="J83" s="96" t="str">
        <f t="shared" si="5"/>
        <v>Proceso integral de la internacionalización de la Educación Superior</v>
      </c>
      <c r="K83" s="96" t="s">
        <v>411</v>
      </c>
    </row>
    <row r="84" spans="3:11" x14ac:dyDescent="0.25">
      <c r="C84" s="141"/>
      <c r="D84" s="149"/>
      <c r="E84" s="116"/>
      <c r="F84" s="95">
        <f t="shared" si="4"/>
        <v>0</v>
      </c>
      <c r="G84" s="159"/>
      <c r="H84" s="142"/>
      <c r="I84" s="128" t="e">
        <f>VLOOKUP(H84,Presupuesto!$B$11:$C$565,2,0)</f>
        <v>#N/A</v>
      </c>
      <c r="J84" s="96" t="str">
        <f t="shared" si="5"/>
        <v>Proceso integral de la internacionalización de la Educación Superior</v>
      </c>
      <c r="K84" s="96" t="s">
        <v>411</v>
      </c>
    </row>
    <row r="85" spans="3:11" x14ac:dyDescent="0.25">
      <c r="C85" s="141"/>
      <c r="D85" s="149"/>
      <c r="E85" s="116"/>
      <c r="F85" s="95">
        <f t="shared" si="4"/>
        <v>0</v>
      </c>
      <c r="G85" s="159"/>
      <c r="H85" s="142"/>
      <c r="I85" s="128" t="e">
        <f>VLOOKUP(H85,Presupuesto!$B$11:$C$565,2,0)</f>
        <v>#N/A</v>
      </c>
      <c r="J85" s="96" t="str">
        <f t="shared" si="5"/>
        <v>Proceso integral de la internacionalización de la Educación Superior</v>
      </c>
      <c r="K85" s="96" t="s">
        <v>411</v>
      </c>
    </row>
    <row r="86" spans="3:11" x14ac:dyDescent="0.25">
      <c r="C86" s="141"/>
      <c r="D86" s="149"/>
      <c r="E86" s="116"/>
      <c r="F86" s="95">
        <f t="shared" si="4"/>
        <v>0</v>
      </c>
      <c r="G86" s="159"/>
      <c r="H86" s="142"/>
      <c r="I86" s="128" t="e">
        <f>VLOOKUP(H86,Presupuesto!$B$11:$C$565,2,0)</f>
        <v>#N/A</v>
      </c>
      <c r="J86" s="96" t="str">
        <f t="shared" si="5"/>
        <v>Proceso integral de la internacionalización de la Educación Superior</v>
      </c>
      <c r="K86" s="96" t="s">
        <v>411</v>
      </c>
    </row>
    <row r="87" spans="3:11" x14ac:dyDescent="0.25">
      <c r="C87" s="141"/>
      <c r="D87" s="149"/>
      <c r="E87" s="116"/>
      <c r="F87" s="95">
        <f t="shared" si="4"/>
        <v>0</v>
      </c>
      <c r="G87" s="159"/>
      <c r="H87" s="142"/>
      <c r="I87" s="128" t="e">
        <f>VLOOKUP(H87,Presupuesto!$B$11:$C$565,2,0)</f>
        <v>#N/A</v>
      </c>
      <c r="J87" s="96" t="str">
        <f t="shared" si="5"/>
        <v>Proceso integral de la internacionalización de la Educación Superior</v>
      </c>
      <c r="K87" s="96" t="s">
        <v>411</v>
      </c>
    </row>
    <row r="88" spans="3:11" x14ac:dyDescent="0.25">
      <c r="C88" s="141"/>
      <c r="D88" s="149"/>
      <c r="E88" s="116"/>
      <c r="F88" s="95">
        <f t="shared" si="4"/>
        <v>0</v>
      </c>
      <c r="G88" s="159"/>
      <c r="H88" s="142"/>
      <c r="I88" s="128" t="e">
        <f>VLOOKUP(H88,Presupuesto!$B$11:$C$565,2,0)</f>
        <v>#N/A</v>
      </c>
      <c r="J88" s="96" t="str">
        <f t="shared" si="5"/>
        <v>Proceso integral de la internacionalización de la Educación Superior</v>
      </c>
      <c r="K88" s="96" t="s">
        <v>411</v>
      </c>
    </row>
    <row r="89" spans="3:11" x14ac:dyDescent="0.25">
      <c r="C89" s="141"/>
      <c r="D89" s="149"/>
      <c r="E89" s="116"/>
      <c r="F89" s="95">
        <f t="shared" si="4"/>
        <v>0</v>
      </c>
      <c r="G89" s="159"/>
      <c r="H89" s="142"/>
      <c r="I89" s="128" t="e">
        <f>VLOOKUP(H89,Presupuesto!$B$11:$C$565,2,0)</f>
        <v>#N/A</v>
      </c>
      <c r="J89" s="96" t="str">
        <f t="shared" si="5"/>
        <v>Proceso integral de la internacionalización de la Educación Superior</v>
      </c>
      <c r="K89" s="96" t="s">
        <v>411</v>
      </c>
    </row>
    <row r="90" spans="3:11" x14ac:dyDescent="0.25">
      <c r="C90" s="141"/>
      <c r="D90" s="149"/>
      <c r="E90" s="116"/>
      <c r="F90" s="95">
        <f t="shared" si="4"/>
        <v>0</v>
      </c>
      <c r="G90" s="159"/>
      <c r="H90" s="142"/>
      <c r="I90" s="128" t="e">
        <f>VLOOKUP(H90,Presupuesto!$B$11:$C$565,2,0)</f>
        <v>#N/A</v>
      </c>
      <c r="J90" s="96" t="str">
        <f t="shared" si="5"/>
        <v>Proceso integral de la internacionalización de la Educación Superior</v>
      </c>
      <c r="K90" s="96" t="s">
        <v>411</v>
      </c>
    </row>
    <row r="91" spans="3:11" x14ac:dyDescent="0.25">
      <c r="C91" s="143"/>
      <c r="D91" s="149"/>
      <c r="E91" s="116"/>
      <c r="F91" s="95">
        <f t="shared" si="4"/>
        <v>0</v>
      </c>
      <c r="G91" s="159"/>
      <c r="H91" s="144"/>
      <c r="I91" s="128" t="e">
        <f>VLOOKUP(H91,Presupuesto!$B$11:$C$565,2,0)</f>
        <v>#N/A</v>
      </c>
      <c r="J91" s="96" t="str">
        <f t="shared" si="5"/>
        <v>Proceso integral de la internacionalización de la Educación Superior</v>
      </c>
      <c r="K91" s="96" t="s">
        <v>402</v>
      </c>
    </row>
    <row r="92" spans="3:11" x14ac:dyDescent="0.25">
      <c r="C92" s="143"/>
      <c r="D92" s="149"/>
      <c r="E92" s="116"/>
      <c r="F92" s="95">
        <f t="shared" si="4"/>
        <v>0</v>
      </c>
      <c r="G92" s="159"/>
      <c r="H92" s="144"/>
      <c r="I92" s="128" t="e">
        <f>VLOOKUP(H92,Presupuesto!$B$11:$C$565,2,0)</f>
        <v>#N/A</v>
      </c>
      <c r="J92" s="96" t="str">
        <f t="shared" si="5"/>
        <v>Proceso integral de la internacionalización de la Educación Superior</v>
      </c>
      <c r="K92" s="96" t="s">
        <v>411</v>
      </c>
    </row>
    <row r="93" spans="3:11" x14ac:dyDescent="0.25">
      <c r="C93" s="143"/>
      <c r="D93" s="149"/>
      <c r="E93" s="116"/>
      <c r="F93" s="95">
        <f t="shared" si="4"/>
        <v>0</v>
      </c>
      <c r="G93" s="159"/>
      <c r="H93" s="144"/>
      <c r="I93" s="128" t="e">
        <f>VLOOKUP(H93,Presupuesto!$B$11:$C$565,2,0)</f>
        <v>#N/A</v>
      </c>
      <c r="J93" s="96" t="str">
        <f t="shared" si="5"/>
        <v>Proceso integral de la internacionalización de la Educación Superior</v>
      </c>
      <c r="K93" s="96" t="s">
        <v>411</v>
      </c>
    </row>
    <row r="94" spans="3:11" x14ac:dyDescent="0.25">
      <c r="C94" s="143"/>
      <c r="D94" s="149"/>
      <c r="E94" s="116"/>
      <c r="F94" s="95">
        <f t="shared" si="4"/>
        <v>0</v>
      </c>
      <c r="G94" s="159"/>
      <c r="H94" s="144"/>
      <c r="I94" s="128" t="e">
        <f>VLOOKUP(H94,Presupuesto!$B$11:$C$565,2,0)</f>
        <v>#N/A</v>
      </c>
      <c r="J94" s="96" t="str">
        <f t="shared" si="5"/>
        <v>Proceso integral de la internacionalización de la Educación Superior</v>
      </c>
      <c r="K94" s="96" t="s">
        <v>411</v>
      </c>
    </row>
    <row r="95" spans="3:11" ht="15.75" thickBot="1" x14ac:dyDescent="0.3">
      <c r="C95" s="145"/>
      <c r="D95" s="157"/>
      <c r="E95" s="101"/>
      <c r="F95" s="103">
        <f t="shared" si="4"/>
        <v>0</v>
      </c>
      <c r="G95" s="160"/>
      <c r="H95" s="146"/>
      <c r="I95" s="130" t="e">
        <f>VLOOKUP(H95,Presupuesto!$B$11:$C$565,2,0)</f>
        <v>#N/A</v>
      </c>
      <c r="J95" s="104" t="str">
        <f t="shared" si="5"/>
        <v>Proceso integral de la internacionalización de la Educación Superior</v>
      </c>
      <c r="K95" s="122" t="s">
        <v>393</v>
      </c>
    </row>
    <row r="97" spans="3:11" ht="15.75" thickBot="1" x14ac:dyDescent="0.3"/>
    <row r="98" spans="3:11" ht="15.75" thickBot="1" x14ac:dyDescent="0.3">
      <c r="C98" s="155" t="s">
        <v>53</v>
      </c>
      <c r="D98" s="324">
        <f>SUM(F105:F139)</f>
        <v>5500000</v>
      </c>
      <c r="F98" s="70"/>
      <c r="G98" s="78"/>
      <c r="H98" s="70"/>
      <c r="I98" s="70"/>
    </row>
    <row r="99" spans="3:11" x14ac:dyDescent="0.25">
      <c r="C99" s="70"/>
      <c r="D99" s="31"/>
      <c r="E99" s="91"/>
      <c r="F99" s="91"/>
      <c r="G99" s="91"/>
      <c r="H99" s="75"/>
      <c r="I99" s="75"/>
      <c r="J99" s="75"/>
      <c r="K99" s="110"/>
    </row>
    <row r="100" spans="3:11" x14ac:dyDescent="0.25">
      <c r="C100" s="70"/>
      <c r="D100" s="31"/>
      <c r="E100" s="91"/>
      <c r="F100" s="91"/>
      <c r="G100" s="91"/>
      <c r="H100" s="75"/>
      <c r="I100" s="75"/>
      <c r="J100" s="75"/>
      <c r="K100" s="110"/>
    </row>
    <row r="101" spans="3:11" ht="15.75" x14ac:dyDescent="0.25">
      <c r="C101" s="200" t="s">
        <v>391</v>
      </c>
      <c r="D101" s="322" t="s">
        <v>1996</v>
      </c>
      <c r="E101" s="91"/>
      <c r="F101" s="91"/>
      <c r="G101" s="91"/>
      <c r="H101" s="75"/>
      <c r="I101" s="75"/>
      <c r="J101" s="75"/>
      <c r="K101" s="110"/>
    </row>
    <row r="102" spans="3:11" ht="18.75" x14ac:dyDescent="0.25">
      <c r="C102" s="205" t="s">
        <v>1992</v>
      </c>
      <c r="D102" s="350"/>
      <c r="E102" s="91"/>
      <c r="F102" s="91"/>
      <c r="G102" s="91"/>
      <c r="H102" s="75"/>
      <c r="I102" s="75"/>
      <c r="J102" s="75"/>
      <c r="K102" s="110"/>
    </row>
    <row r="103" spans="3:11" ht="15.75" thickBot="1" x14ac:dyDescent="0.3">
      <c r="F103" s="91"/>
      <c r="G103" s="75"/>
      <c r="H103" s="75"/>
      <c r="I103" s="75"/>
    </row>
    <row r="104" spans="3:11" ht="30.75" thickBot="1" x14ac:dyDescent="0.3">
      <c r="C104" s="127" t="s">
        <v>44</v>
      </c>
      <c r="D104" s="127" t="s">
        <v>55</v>
      </c>
      <c r="E104" s="134" t="s">
        <v>57</v>
      </c>
      <c r="F104" s="133" t="s">
        <v>27</v>
      </c>
      <c r="G104" s="131" t="s">
        <v>130</v>
      </c>
      <c r="H104" s="134" t="s">
        <v>46</v>
      </c>
      <c r="I104" s="131" t="s">
        <v>131</v>
      </c>
      <c r="J104" s="131" t="s">
        <v>409</v>
      </c>
      <c r="K104" s="131" t="s">
        <v>410</v>
      </c>
    </row>
    <row r="105" spans="3:11" x14ac:dyDescent="0.25">
      <c r="C105" s="215" t="s">
        <v>438</v>
      </c>
      <c r="D105" s="216"/>
      <c r="E105" s="214">
        <f>HLOOKUP(C105,$AH$2:$BU$3,2,0)</f>
        <v>620</v>
      </c>
      <c r="F105" s="95">
        <f t="shared" ref="F105:F139" si="6">D105*E105</f>
        <v>0</v>
      </c>
      <c r="G105" s="159"/>
      <c r="H105" s="140"/>
      <c r="I105" s="128" t="e">
        <f>VLOOKUP(H105,Presupuesto!$B$11:$C$565,2,0)</f>
        <v>#N/A</v>
      </c>
      <c r="J105" s="213" t="s">
        <v>1475</v>
      </c>
      <c r="K105" s="96" t="s">
        <v>393</v>
      </c>
    </row>
    <row r="106" spans="3:11" ht="30" x14ac:dyDescent="0.25">
      <c r="C106" s="734" t="s">
        <v>2248</v>
      </c>
      <c r="D106" s="156">
        <v>1650</v>
      </c>
      <c r="E106" s="740">
        <v>3333.33</v>
      </c>
      <c r="F106" s="737">
        <f>(D106*E106)+5.5</f>
        <v>5500000</v>
      </c>
      <c r="G106" s="159" t="s">
        <v>1540</v>
      </c>
      <c r="H106" s="140" t="s">
        <v>1030</v>
      </c>
      <c r="I106" s="128" t="str">
        <f>VLOOKUP(H106,Presupuesto!$B$11:$C$565,2,0)</f>
        <v>LIBROS,REVISTAS</v>
      </c>
      <c r="J106" s="96" t="str">
        <f>$J$105</f>
        <v>Gestión Tecnologías de Información y Comunicación</v>
      </c>
      <c r="K106" s="96" t="s">
        <v>401</v>
      </c>
    </row>
    <row r="107" spans="3:11" x14ac:dyDescent="0.25">
      <c r="C107" s="139"/>
      <c r="D107" s="156"/>
      <c r="E107" s="121"/>
      <c r="F107" s="95">
        <f t="shared" si="6"/>
        <v>0</v>
      </c>
      <c r="G107" s="159"/>
      <c r="H107" s="140"/>
      <c r="I107" s="128" t="e">
        <f>VLOOKUP(H107,Presupuesto!$B$11:$C$565,2,0)</f>
        <v>#N/A</v>
      </c>
      <c r="J107" s="96" t="str">
        <f t="shared" ref="J107:J139" si="7">$J$105</f>
        <v>Gestión Tecnologías de Información y Comunicación</v>
      </c>
      <c r="K107" s="96" t="s">
        <v>411</v>
      </c>
    </row>
    <row r="108" spans="3:11" x14ac:dyDescent="0.25">
      <c r="C108" s="139"/>
      <c r="D108" s="156"/>
      <c r="E108" s="121"/>
      <c r="F108" s="95">
        <f t="shared" si="6"/>
        <v>0</v>
      </c>
      <c r="G108" s="159"/>
      <c r="H108" s="140"/>
      <c r="I108" s="128" t="e">
        <f>VLOOKUP(H108,Presupuesto!$B$11:$C$565,2,0)</f>
        <v>#N/A</v>
      </c>
      <c r="J108" s="96" t="str">
        <f t="shared" si="7"/>
        <v>Gestión Tecnologías de Información y Comunicación</v>
      </c>
      <c r="K108" s="96" t="s">
        <v>411</v>
      </c>
    </row>
    <row r="109" spans="3:11" x14ac:dyDescent="0.25">
      <c r="C109" s="139"/>
      <c r="D109" s="156"/>
      <c r="E109" s="121"/>
      <c r="F109" s="95">
        <f t="shared" si="6"/>
        <v>0</v>
      </c>
      <c r="G109" s="159"/>
      <c r="H109" s="140"/>
      <c r="I109" s="128" t="e">
        <f>VLOOKUP(H109,Presupuesto!$B$11:$C$565,2,0)</f>
        <v>#N/A</v>
      </c>
      <c r="J109" s="96" t="str">
        <f t="shared" si="7"/>
        <v>Gestión Tecnologías de Información y Comunicación</v>
      </c>
      <c r="K109" s="96" t="s">
        <v>411</v>
      </c>
    </row>
    <row r="110" spans="3:11" x14ac:dyDescent="0.25">
      <c r="C110" s="139"/>
      <c r="D110" s="156"/>
      <c r="E110" s="121"/>
      <c r="F110" s="95">
        <f t="shared" si="6"/>
        <v>0</v>
      </c>
      <c r="G110" s="159"/>
      <c r="H110" s="140"/>
      <c r="I110" s="128" t="e">
        <f>VLOOKUP(H110,Presupuesto!$B$11:$C$565,2,0)</f>
        <v>#N/A</v>
      </c>
      <c r="J110" s="96" t="str">
        <f t="shared" si="7"/>
        <v>Gestión Tecnologías de Información y Comunicación</v>
      </c>
      <c r="K110" s="96" t="s">
        <v>400</v>
      </c>
    </row>
    <row r="111" spans="3:11" x14ac:dyDescent="0.25">
      <c r="C111" s="139"/>
      <c r="D111" s="156"/>
      <c r="E111" s="121"/>
      <c r="F111" s="95">
        <f t="shared" si="6"/>
        <v>0</v>
      </c>
      <c r="G111" s="159"/>
      <c r="H111" s="140"/>
      <c r="I111" s="128" t="e">
        <f>VLOOKUP(H111,Presupuesto!$B$11:$C$565,2,0)</f>
        <v>#N/A</v>
      </c>
      <c r="J111" s="96" t="str">
        <f t="shared" si="7"/>
        <v>Gestión Tecnologías de Información y Comunicación</v>
      </c>
      <c r="K111" s="96" t="s">
        <v>411</v>
      </c>
    </row>
    <row r="112" spans="3:11" x14ac:dyDescent="0.25">
      <c r="C112" s="139"/>
      <c r="D112" s="156"/>
      <c r="E112" s="121"/>
      <c r="F112" s="95">
        <f t="shared" si="6"/>
        <v>0</v>
      </c>
      <c r="G112" s="159"/>
      <c r="H112" s="140"/>
      <c r="I112" s="128" t="e">
        <f>VLOOKUP(H112,Presupuesto!$B$11:$C$565,2,0)</f>
        <v>#N/A</v>
      </c>
      <c r="J112" s="96" t="str">
        <f t="shared" si="7"/>
        <v>Gestión Tecnologías de Información y Comunicación</v>
      </c>
      <c r="K112" s="96" t="s">
        <v>411</v>
      </c>
    </row>
    <row r="113" spans="3:11" x14ac:dyDescent="0.25">
      <c r="C113" s="139"/>
      <c r="D113" s="156"/>
      <c r="E113" s="121"/>
      <c r="F113" s="95">
        <f t="shared" si="6"/>
        <v>0</v>
      </c>
      <c r="G113" s="159"/>
      <c r="H113" s="140"/>
      <c r="I113" s="128" t="e">
        <f>VLOOKUP(H113,Presupuesto!$B$11:$C$565,2,0)</f>
        <v>#N/A</v>
      </c>
      <c r="J113" s="96" t="str">
        <f t="shared" si="7"/>
        <v>Gestión Tecnologías de Información y Comunicación</v>
      </c>
      <c r="K113" s="96" t="s">
        <v>411</v>
      </c>
    </row>
    <row r="114" spans="3:11" x14ac:dyDescent="0.25">
      <c r="C114" s="139"/>
      <c r="D114" s="156"/>
      <c r="E114" s="121"/>
      <c r="F114" s="95">
        <f t="shared" si="6"/>
        <v>0</v>
      </c>
      <c r="G114" s="159"/>
      <c r="H114" s="140"/>
      <c r="I114" s="128" t="e">
        <f>VLOOKUP(H114,Presupuesto!$B$11:$C$565,2,0)</f>
        <v>#N/A</v>
      </c>
      <c r="J114" s="96" t="str">
        <f t="shared" si="7"/>
        <v>Gestión Tecnologías de Información y Comunicación</v>
      </c>
      <c r="K114" s="96" t="s">
        <v>411</v>
      </c>
    </row>
    <row r="115" spans="3:11" x14ac:dyDescent="0.25">
      <c r="C115" s="139"/>
      <c r="D115" s="156"/>
      <c r="E115" s="121"/>
      <c r="F115" s="95">
        <f t="shared" si="6"/>
        <v>0</v>
      </c>
      <c r="G115" s="159"/>
      <c r="H115" s="140"/>
      <c r="I115" s="128" t="e">
        <f>VLOOKUP(H115,Presupuesto!$B$11:$C$565,2,0)</f>
        <v>#N/A</v>
      </c>
      <c r="J115" s="96" t="str">
        <f t="shared" si="7"/>
        <v>Gestión Tecnologías de Información y Comunicación</v>
      </c>
      <c r="K115" s="96" t="s">
        <v>411</v>
      </c>
    </row>
    <row r="116" spans="3:11" x14ac:dyDescent="0.25">
      <c r="C116" s="139"/>
      <c r="D116" s="156"/>
      <c r="E116" s="121"/>
      <c r="F116" s="95">
        <f t="shared" si="6"/>
        <v>0</v>
      </c>
      <c r="G116" s="159"/>
      <c r="H116" s="140"/>
      <c r="I116" s="128" t="e">
        <f>VLOOKUP(H116,Presupuesto!$B$11:$C$565,2,0)</f>
        <v>#N/A</v>
      </c>
      <c r="J116" s="96" t="str">
        <f t="shared" si="7"/>
        <v>Gestión Tecnologías de Información y Comunicación</v>
      </c>
      <c r="K116" s="96" t="s">
        <v>411</v>
      </c>
    </row>
    <row r="117" spans="3:11" x14ac:dyDescent="0.25">
      <c r="C117" s="139"/>
      <c r="D117" s="156"/>
      <c r="E117" s="121"/>
      <c r="F117" s="95">
        <f t="shared" si="6"/>
        <v>0</v>
      </c>
      <c r="G117" s="159"/>
      <c r="H117" s="140"/>
      <c r="I117" s="128" t="e">
        <f>VLOOKUP(H117,Presupuesto!$B$11:$C$565,2,0)</f>
        <v>#N/A</v>
      </c>
      <c r="J117" s="96" t="str">
        <f t="shared" si="7"/>
        <v>Gestión Tecnologías de Información y Comunicación</v>
      </c>
      <c r="K117" s="96" t="s">
        <v>411</v>
      </c>
    </row>
    <row r="118" spans="3:11" x14ac:dyDescent="0.25">
      <c r="C118" s="139"/>
      <c r="D118" s="156"/>
      <c r="E118" s="121"/>
      <c r="F118" s="95">
        <f t="shared" si="6"/>
        <v>0</v>
      </c>
      <c r="G118" s="159"/>
      <c r="H118" s="140"/>
      <c r="I118" s="128" t="e">
        <f>VLOOKUP(H118,Presupuesto!$B$11:$C$565,2,0)</f>
        <v>#N/A</v>
      </c>
      <c r="J118" s="96" t="str">
        <f t="shared" si="7"/>
        <v>Gestión Tecnologías de Información y Comunicación</v>
      </c>
      <c r="K118" s="96" t="s">
        <v>411</v>
      </c>
    </row>
    <row r="119" spans="3:11" x14ac:dyDescent="0.25">
      <c r="C119" s="139"/>
      <c r="D119" s="156"/>
      <c r="E119" s="121"/>
      <c r="F119" s="95">
        <f t="shared" si="6"/>
        <v>0</v>
      </c>
      <c r="G119" s="159"/>
      <c r="H119" s="140"/>
      <c r="I119" s="128" t="e">
        <f>VLOOKUP(H119,Presupuesto!$B$11:$C$565,2,0)</f>
        <v>#N/A</v>
      </c>
      <c r="J119" s="96" t="str">
        <f t="shared" si="7"/>
        <v>Gestión Tecnologías de Información y Comunicación</v>
      </c>
      <c r="K119" s="96" t="s">
        <v>411</v>
      </c>
    </row>
    <row r="120" spans="3:11" x14ac:dyDescent="0.25">
      <c r="C120" s="139"/>
      <c r="D120" s="156"/>
      <c r="E120" s="121"/>
      <c r="F120" s="95">
        <f t="shared" si="6"/>
        <v>0</v>
      </c>
      <c r="G120" s="159"/>
      <c r="H120" s="140"/>
      <c r="I120" s="128" t="e">
        <f>VLOOKUP(H120,Presupuesto!$B$11:$C$565,2,0)</f>
        <v>#N/A</v>
      </c>
      <c r="J120" s="96" t="str">
        <f t="shared" si="7"/>
        <v>Gestión Tecnologías de Información y Comunicación</v>
      </c>
      <c r="K120" s="96" t="s">
        <v>411</v>
      </c>
    </row>
    <row r="121" spans="3:11" x14ac:dyDescent="0.25">
      <c r="C121" s="139"/>
      <c r="D121" s="156"/>
      <c r="E121" s="121"/>
      <c r="F121" s="95">
        <f t="shared" si="6"/>
        <v>0</v>
      </c>
      <c r="G121" s="159"/>
      <c r="H121" s="140"/>
      <c r="I121" s="128" t="e">
        <f>VLOOKUP(H121,Presupuesto!$B$11:$C$565,2,0)</f>
        <v>#N/A</v>
      </c>
      <c r="J121" s="96" t="str">
        <f t="shared" si="7"/>
        <v>Gestión Tecnologías de Información y Comunicación</v>
      </c>
      <c r="K121" s="96" t="s">
        <v>411</v>
      </c>
    </row>
    <row r="122" spans="3:11" x14ac:dyDescent="0.25">
      <c r="C122" s="139"/>
      <c r="D122" s="156"/>
      <c r="E122" s="121"/>
      <c r="F122" s="95">
        <f t="shared" si="6"/>
        <v>0</v>
      </c>
      <c r="G122" s="159"/>
      <c r="H122" s="140"/>
      <c r="I122" s="128" t="e">
        <f>VLOOKUP(H122,Presupuesto!$B$11:$C$565,2,0)</f>
        <v>#N/A</v>
      </c>
      <c r="J122" s="96" t="str">
        <f t="shared" si="7"/>
        <v>Gestión Tecnologías de Información y Comunicación</v>
      </c>
      <c r="K122" s="96" t="s">
        <v>411</v>
      </c>
    </row>
    <row r="123" spans="3:11" x14ac:dyDescent="0.25">
      <c r="C123" s="139"/>
      <c r="D123" s="156"/>
      <c r="E123" s="121"/>
      <c r="F123" s="95">
        <f t="shared" si="6"/>
        <v>0</v>
      </c>
      <c r="G123" s="159"/>
      <c r="H123" s="140"/>
      <c r="I123" s="128" t="e">
        <f>VLOOKUP(H123,Presupuesto!$B$11:$C$565,2,0)</f>
        <v>#N/A</v>
      </c>
      <c r="J123" s="96" t="str">
        <f t="shared" si="7"/>
        <v>Gestión Tecnologías de Información y Comunicación</v>
      </c>
      <c r="K123" s="96" t="s">
        <v>411</v>
      </c>
    </row>
    <row r="124" spans="3:11" x14ac:dyDescent="0.25">
      <c r="C124" s="139"/>
      <c r="D124" s="156"/>
      <c r="E124" s="121"/>
      <c r="F124" s="95">
        <f t="shared" si="6"/>
        <v>0</v>
      </c>
      <c r="G124" s="159"/>
      <c r="H124" s="140"/>
      <c r="I124" s="128" t="e">
        <f>VLOOKUP(H124,Presupuesto!$B$11:$C$565,2,0)</f>
        <v>#N/A</v>
      </c>
      <c r="J124" s="96" t="str">
        <f t="shared" si="7"/>
        <v>Gestión Tecnologías de Información y Comunicación</v>
      </c>
      <c r="K124" s="96" t="s">
        <v>411</v>
      </c>
    </row>
    <row r="125" spans="3:11" x14ac:dyDescent="0.25">
      <c r="C125" s="139"/>
      <c r="D125" s="156"/>
      <c r="E125" s="121"/>
      <c r="F125" s="95">
        <f t="shared" si="6"/>
        <v>0</v>
      </c>
      <c r="G125" s="159"/>
      <c r="H125" s="140"/>
      <c r="I125" s="128" t="e">
        <f>VLOOKUP(H125,Presupuesto!$B$11:$C$565,2,0)</f>
        <v>#N/A</v>
      </c>
      <c r="J125" s="96" t="str">
        <f t="shared" si="7"/>
        <v>Gestión Tecnologías de Información y Comunicación</v>
      </c>
      <c r="K125" s="96" t="s">
        <v>411</v>
      </c>
    </row>
    <row r="126" spans="3:11" x14ac:dyDescent="0.25">
      <c r="C126" s="139"/>
      <c r="D126" s="156"/>
      <c r="E126" s="121"/>
      <c r="F126" s="95">
        <f t="shared" si="6"/>
        <v>0</v>
      </c>
      <c r="G126" s="159"/>
      <c r="H126" s="140"/>
      <c r="I126" s="128" t="e">
        <f>VLOOKUP(H126,Presupuesto!$B$11:$C$565,2,0)</f>
        <v>#N/A</v>
      </c>
      <c r="J126" s="96" t="str">
        <f t="shared" si="7"/>
        <v>Gestión Tecnologías de Información y Comunicación</v>
      </c>
      <c r="K126" s="96" t="s">
        <v>411</v>
      </c>
    </row>
    <row r="127" spans="3:11" x14ac:dyDescent="0.25">
      <c r="C127" s="141"/>
      <c r="D127" s="149"/>
      <c r="E127" s="116"/>
      <c r="F127" s="95">
        <f t="shared" si="6"/>
        <v>0</v>
      </c>
      <c r="G127" s="159"/>
      <c r="H127" s="142"/>
      <c r="I127" s="128" t="e">
        <f>VLOOKUP(H127,Presupuesto!$B$11:$C$565,2,0)</f>
        <v>#N/A</v>
      </c>
      <c r="J127" s="96" t="str">
        <f t="shared" si="7"/>
        <v>Gestión Tecnologías de Información y Comunicación</v>
      </c>
      <c r="K127" s="96" t="s">
        <v>411</v>
      </c>
    </row>
    <row r="128" spans="3:11" x14ac:dyDescent="0.25">
      <c r="C128" s="141"/>
      <c r="D128" s="149"/>
      <c r="E128" s="116"/>
      <c r="F128" s="95">
        <f t="shared" si="6"/>
        <v>0</v>
      </c>
      <c r="G128" s="159"/>
      <c r="H128" s="142"/>
      <c r="I128" s="128" t="e">
        <f>VLOOKUP(H128,Presupuesto!$B$11:$C$565,2,0)</f>
        <v>#N/A</v>
      </c>
      <c r="J128" s="96" t="str">
        <f t="shared" si="7"/>
        <v>Gestión Tecnologías de Información y Comunicación</v>
      </c>
      <c r="K128" s="96" t="s">
        <v>411</v>
      </c>
    </row>
    <row r="129" spans="3:11" x14ac:dyDescent="0.25">
      <c r="C129" s="141"/>
      <c r="D129" s="149"/>
      <c r="E129" s="116"/>
      <c r="F129" s="95">
        <f t="shared" si="6"/>
        <v>0</v>
      </c>
      <c r="G129" s="159"/>
      <c r="H129" s="142"/>
      <c r="I129" s="128" t="e">
        <f>VLOOKUP(H129,Presupuesto!$B$11:$C$565,2,0)</f>
        <v>#N/A</v>
      </c>
      <c r="J129" s="96" t="str">
        <f t="shared" si="7"/>
        <v>Gestión Tecnologías de Información y Comunicación</v>
      </c>
      <c r="K129" s="96" t="s">
        <v>411</v>
      </c>
    </row>
    <row r="130" spans="3:11" x14ac:dyDescent="0.25">
      <c r="C130" s="141"/>
      <c r="D130" s="149"/>
      <c r="E130" s="116"/>
      <c r="F130" s="95">
        <f t="shared" si="6"/>
        <v>0</v>
      </c>
      <c r="G130" s="159"/>
      <c r="H130" s="142"/>
      <c r="I130" s="128" t="e">
        <f>VLOOKUP(H130,Presupuesto!$B$11:$C$565,2,0)</f>
        <v>#N/A</v>
      </c>
      <c r="J130" s="96" t="str">
        <f t="shared" si="7"/>
        <v>Gestión Tecnologías de Información y Comunicación</v>
      </c>
      <c r="K130" s="96" t="s">
        <v>411</v>
      </c>
    </row>
    <row r="131" spans="3:11" x14ac:dyDescent="0.25">
      <c r="C131" s="141"/>
      <c r="D131" s="149"/>
      <c r="E131" s="116"/>
      <c r="F131" s="95">
        <f t="shared" si="6"/>
        <v>0</v>
      </c>
      <c r="G131" s="159"/>
      <c r="H131" s="142"/>
      <c r="I131" s="128" t="e">
        <f>VLOOKUP(H131,Presupuesto!$B$11:$C$565,2,0)</f>
        <v>#N/A</v>
      </c>
      <c r="J131" s="96" t="str">
        <f t="shared" si="7"/>
        <v>Gestión Tecnologías de Información y Comunicación</v>
      </c>
      <c r="K131" s="96" t="s">
        <v>411</v>
      </c>
    </row>
    <row r="132" spans="3:11" x14ac:dyDescent="0.25">
      <c r="C132" s="141"/>
      <c r="D132" s="149"/>
      <c r="E132" s="116"/>
      <c r="F132" s="95">
        <f t="shared" si="6"/>
        <v>0</v>
      </c>
      <c r="G132" s="159"/>
      <c r="H132" s="142"/>
      <c r="I132" s="128" t="e">
        <f>VLOOKUP(H132,Presupuesto!$B$11:$C$565,2,0)</f>
        <v>#N/A</v>
      </c>
      <c r="J132" s="96" t="str">
        <f t="shared" si="7"/>
        <v>Gestión Tecnologías de Información y Comunicación</v>
      </c>
      <c r="K132" s="96" t="s">
        <v>411</v>
      </c>
    </row>
    <row r="133" spans="3:11" x14ac:dyDescent="0.25">
      <c r="C133" s="141"/>
      <c r="D133" s="149"/>
      <c r="E133" s="116"/>
      <c r="F133" s="95">
        <f t="shared" si="6"/>
        <v>0</v>
      </c>
      <c r="G133" s="159"/>
      <c r="H133" s="142"/>
      <c r="I133" s="128" t="e">
        <f>VLOOKUP(H133,Presupuesto!$B$11:$C$565,2,0)</f>
        <v>#N/A</v>
      </c>
      <c r="J133" s="96" t="str">
        <f t="shared" si="7"/>
        <v>Gestión Tecnologías de Información y Comunicación</v>
      </c>
      <c r="K133" s="96" t="s">
        <v>411</v>
      </c>
    </row>
    <row r="134" spans="3:11" x14ac:dyDescent="0.25">
      <c r="C134" s="141"/>
      <c r="D134" s="149"/>
      <c r="E134" s="116"/>
      <c r="F134" s="95">
        <f t="shared" si="6"/>
        <v>0</v>
      </c>
      <c r="G134" s="159"/>
      <c r="H134" s="142"/>
      <c r="I134" s="128" t="e">
        <f>VLOOKUP(H134,Presupuesto!$B$11:$C$565,2,0)</f>
        <v>#N/A</v>
      </c>
      <c r="J134" s="96" t="str">
        <f t="shared" si="7"/>
        <v>Gestión Tecnologías de Información y Comunicación</v>
      </c>
      <c r="K134" s="96" t="s">
        <v>411</v>
      </c>
    </row>
    <row r="135" spans="3:11" x14ac:dyDescent="0.25">
      <c r="C135" s="143"/>
      <c r="D135" s="149"/>
      <c r="E135" s="116"/>
      <c r="F135" s="95">
        <f t="shared" si="6"/>
        <v>0</v>
      </c>
      <c r="G135" s="159"/>
      <c r="H135" s="144"/>
      <c r="I135" s="128" t="e">
        <f>VLOOKUP(H135,Presupuesto!$B$11:$C$565,2,0)</f>
        <v>#N/A</v>
      </c>
      <c r="J135" s="96" t="str">
        <f t="shared" si="7"/>
        <v>Gestión Tecnologías de Información y Comunicación</v>
      </c>
      <c r="K135" s="96" t="s">
        <v>402</v>
      </c>
    </row>
    <row r="136" spans="3:11" x14ac:dyDescent="0.25">
      <c r="C136" s="143"/>
      <c r="D136" s="149"/>
      <c r="E136" s="116"/>
      <c r="F136" s="95">
        <f t="shared" si="6"/>
        <v>0</v>
      </c>
      <c r="G136" s="159"/>
      <c r="H136" s="144"/>
      <c r="I136" s="128" t="e">
        <f>VLOOKUP(H136,Presupuesto!$B$11:$C$565,2,0)</f>
        <v>#N/A</v>
      </c>
      <c r="J136" s="96" t="str">
        <f t="shared" si="7"/>
        <v>Gestión Tecnologías de Información y Comunicación</v>
      </c>
      <c r="K136" s="96" t="s">
        <v>411</v>
      </c>
    </row>
    <row r="137" spans="3:11" x14ac:dyDescent="0.25">
      <c r="C137" s="143"/>
      <c r="D137" s="149"/>
      <c r="E137" s="116"/>
      <c r="F137" s="95">
        <f t="shared" si="6"/>
        <v>0</v>
      </c>
      <c r="G137" s="159"/>
      <c r="H137" s="144"/>
      <c r="I137" s="128" t="e">
        <f>VLOOKUP(H137,Presupuesto!$B$11:$C$565,2,0)</f>
        <v>#N/A</v>
      </c>
      <c r="J137" s="96" t="str">
        <f t="shared" si="7"/>
        <v>Gestión Tecnologías de Información y Comunicación</v>
      </c>
      <c r="K137" s="96" t="s">
        <v>411</v>
      </c>
    </row>
    <row r="138" spans="3:11" x14ac:dyDescent="0.25">
      <c r="C138" s="143"/>
      <c r="D138" s="149"/>
      <c r="E138" s="116"/>
      <c r="F138" s="95">
        <f t="shared" si="6"/>
        <v>0</v>
      </c>
      <c r="G138" s="159"/>
      <c r="H138" s="144"/>
      <c r="I138" s="128" t="e">
        <f>VLOOKUP(H138,Presupuesto!$B$11:$C$565,2,0)</f>
        <v>#N/A</v>
      </c>
      <c r="J138" s="96" t="str">
        <f t="shared" si="7"/>
        <v>Gestión Tecnologías de Información y Comunicación</v>
      </c>
      <c r="K138" s="96" t="s">
        <v>411</v>
      </c>
    </row>
    <row r="139" spans="3:11" ht="15.75" thickBot="1" x14ac:dyDescent="0.3">
      <c r="C139" s="145"/>
      <c r="D139" s="157"/>
      <c r="E139" s="101"/>
      <c r="F139" s="103">
        <f t="shared" si="6"/>
        <v>0</v>
      </c>
      <c r="G139" s="160"/>
      <c r="H139" s="146"/>
      <c r="I139" s="130" t="e">
        <f>VLOOKUP(H139,Presupuesto!$B$11:$C$565,2,0)</f>
        <v>#N/A</v>
      </c>
      <c r="J139" s="104" t="str">
        <f t="shared" si="7"/>
        <v>Gestión Tecnologías de Información y Comunicación</v>
      </c>
      <c r="K139" s="122" t="s">
        <v>393</v>
      </c>
    </row>
    <row r="141" spans="3:11" ht="15.75" thickBot="1" x14ac:dyDescent="0.3">
      <c r="F141" s="88"/>
      <c r="G141" s="87"/>
      <c r="H141" s="88"/>
      <c r="I141" s="88"/>
    </row>
    <row r="142" spans="3:11" ht="15.75" thickBot="1" x14ac:dyDescent="0.3">
      <c r="C142" s="155" t="s">
        <v>53</v>
      </c>
      <c r="D142" s="324">
        <f>SUM(F149:F183)</f>
        <v>3500000</v>
      </c>
      <c r="F142" s="70"/>
      <c r="G142" s="78"/>
      <c r="H142" s="70"/>
      <c r="I142" s="70"/>
    </row>
    <row r="143" spans="3:11" x14ac:dyDescent="0.25">
      <c r="C143" s="70"/>
      <c r="D143" s="31"/>
      <c r="E143" s="91"/>
      <c r="F143" s="91"/>
      <c r="G143" s="91"/>
      <c r="H143" s="75"/>
      <c r="I143" s="75"/>
      <c r="J143" s="75"/>
      <c r="K143" s="110"/>
    </row>
    <row r="144" spans="3:11" x14ac:dyDescent="0.25">
      <c r="C144" s="70"/>
      <c r="D144" s="31"/>
      <c r="E144" s="91"/>
      <c r="F144" s="91"/>
      <c r="G144" s="91"/>
      <c r="H144" s="75"/>
      <c r="I144" s="75"/>
      <c r="J144" s="75"/>
      <c r="K144" s="110"/>
    </row>
    <row r="145" spans="3:11" ht="15.75" x14ac:dyDescent="0.25">
      <c r="C145" s="200" t="s">
        <v>391</v>
      </c>
      <c r="D145" s="322" t="s">
        <v>1987</v>
      </c>
      <c r="E145" s="91"/>
      <c r="F145" s="91"/>
      <c r="G145" s="91"/>
      <c r="H145" s="75"/>
      <c r="I145" s="75"/>
      <c r="J145" s="75"/>
      <c r="K145" s="110"/>
    </row>
    <row r="146" spans="3:11" ht="18.75" x14ac:dyDescent="0.25">
      <c r="C146" s="205" t="s">
        <v>1986</v>
      </c>
      <c r="D146" s="31"/>
      <c r="E146" s="91"/>
      <c r="F146" s="91"/>
      <c r="G146" s="91"/>
      <c r="H146" s="75"/>
      <c r="I146" s="75"/>
      <c r="J146" s="75"/>
      <c r="K146" s="110"/>
    </row>
    <row r="147" spans="3:11" ht="15.75" thickBot="1" x14ac:dyDescent="0.3">
      <c r="F147" s="91"/>
      <c r="G147" s="75"/>
      <c r="H147" s="75"/>
      <c r="I147" s="75"/>
    </row>
    <row r="148" spans="3:11" ht="30.75" thickBot="1" x14ac:dyDescent="0.3">
      <c r="C148" s="127" t="s">
        <v>44</v>
      </c>
      <c r="D148" s="127" t="s">
        <v>55</v>
      </c>
      <c r="E148" s="134" t="s">
        <v>57</v>
      </c>
      <c r="F148" s="133" t="s">
        <v>27</v>
      </c>
      <c r="G148" s="131" t="s">
        <v>130</v>
      </c>
      <c r="H148" s="134" t="s">
        <v>46</v>
      </c>
      <c r="I148" s="131" t="s">
        <v>131</v>
      </c>
      <c r="J148" s="131" t="s">
        <v>409</v>
      </c>
      <c r="K148" s="131" t="s">
        <v>410</v>
      </c>
    </row>
    <row r="149" spans="3:11" x14ac:dyDescent="0.25">
      <c r="C149" s="215" t="s">
        <v>438</v>
      </c>
      <c r="D149" s="216"/>
      <c r="E149" s="214">
        <f>HLOOKUP(C149,$AH$2:$BU$3,2,0)</f>
        <v>620</v>
      </c>
      <c r="F149" s="95">
        <f t="shared" ref="F149:F183" si="8">D149*E149</f>
        <v>0</v>
      </c>
      <c r="G149" s="159"/>
      <c r="H149" s="140"/>
      <c r="I149" s="128" t="e">
        <f>VLOOKUP(H149,Presupuesto!$B$11:$C$565,2,0)</f>
        <v>#N/A</v>
      </c>
      <c r="J149" s="213" t="s">
        <v>1475</v>
      </c>
      <c r="K149" s="96" t="s">
        <v>393</v>
      </c>
    </row>
    <row r="150" spans="3:11" ht="30" x14ac:dyDescent="0.25">
      <c r="C150" s="734" t="s">
        <v>1986</v>
      </c>
      <c r="D150" s="156">
        <v>4</v>
      </c>
      <c r="E150" s="121">
        <v>875000</v>
      </c>
      <c r="F150" s="95">
        <f t="shared" si="8"/>
        <v>3500000</v>
      </c>
      <c r="G150" s="159" t="s">
        <v>1540</v>
      </c>
      <c r="H150" s="140" t="s">
        <v>1030</v>
      </c>
      <c r="I150" s="128" t="str">
        <f>VLOOKUP(H150,Presupuesto!$B$11:$C$565,2,0)</f>
        <v>LIBROS,REVISTAS</v>
      </c>
      <c r="J150" s="96" t="str">
        <f>$J$149</f>
        <v>Gestión Tecnologías de Información y Comunicación</v>
      </c>
      <c r="K150" s="96" t="s">
        <v>401</v>
      </c>
    </row>
    <row r="151" spans="3:11" x14ac:dyDescent="0.25">
      <c r="C151" s="139"/>
      <c r="D151" s="156"/>
      <c r="E151" s="121"/>
      <c r="F151" s="95">
        <f t="shared" si="8"/>
        <v>0</v>
      </c>
      <c r="G151" s="159"/>
      <c r="H151" s="140"/>
      <c r="I151" s="128" t="e">
        <f>VLOOKUP(H151,Presupuesto!$B$11:$C$565,2,0)</f>
        <v>#N/A</v>
      </c>
      <c r="J151" s="96" t="str">
        <f t="shared" ref="J151:J183" si="9">$J$149</f>
        <v>Gestión Tecnologías de Información y Comunicación</v>
      </c>
      <c r="K151" s="96" t="s">
        <v>411</v>
      </c>
    </row>
    <row r="152" spans="3:11" x14ac:dyDescent="0.25">
      <c r="C152" s="139"/>
      <c r="D152" s="156"/>
      <c r="E152" s="121"/>
      <c r="F152" s="95">
        <f t="shared" si="8"/>
        <v>0</v>
      </c>
      <c r="G152" s="159"/>
      <c r="H152" s="140"/>
      <c r="I152" s="128" t="e">
        <f>VLOOKUP(H152,Presupuesto!$B$11:$C$565,2,0)</f>
        <v>#N/A</v>
      </c>
      <c r="J152" s="96" t="str">
        <f t="shared" si="9"/>
        <v>Gestión Tecnologías de Información y Comunicación</v>
      </c>
      <c r="K152" s="96" t="s">
        <v>411</v>
      </c>
    </row>
    <row r="153" spans="3:11" x14ac:dyDescent="0.25">
      <c r="C153" s="139"/>
      <c r="D153" s="156"/>
      <c r="E153" s="121"/>
      <c r="F153" s="95">
        <f t="shared" si="8"/>
        <v>0</v>
      </c>
      <c r="G153" s="159"/>
      <c r="H153" s="140"/>
      <c r="I153" s="128" t="e">
        <f>VLOOKUP(H153,Presupuesto!$B$11:$C$565,2,0)</f>
        <v>#N/A</v>
      </c>
      <c r="J153" s="96" t="str">
        <f t="shared" si="9"/>
        <v>Gestión Tecnologías de Información y Comunicación</v>
      </c>
      <c r="K153" s="96" t="s">
        <v>411</v>
      </c>
    </row>
    <row r="154" spans="3:11" x14ac:dyDescent="0.25">
      <c r="C154" s="139"/>
      <c r="D154" s="156"/>
      <c r="E154" s="121"/>
      <c r="F154" s="95">
        <f t="shared" si="8"/>
        <v>0</v>
      </c>
      <c r="G154" s="159"/>
      <c r="H154" s="140"/>
      <c r="I154" s="128" t="e">
        <f>VLOOKUP(H154,Presupuesto!$B$11:$C$565,2,0)</f>
        <v>#N/A</v>
      </c>
      <c r="J154" s="96" t="str">
        <f t="shared" si="9"/>
        <v>Gestión Tecnologías de Información y Comunicación</v>
      </c>
      <c r="K154" s="96" t="s">
        <v>400</v>
      </c>
    </row>
    <row r="155" spans="3:11" x14ac:dyDescent="0.25">
      <c r="C155" s="139"/>
      <c r="D155" s="156"/>
      <c r="E155" s="121"/>
      <c r="F155" s="95">
        <f t="shared" si="8"/>
        <v>0</v>
      </c>
      <c r="G155" s="159"/>
      <c r="H155" s="140"/>
      <c r="I155" s="128" t="e">
        <f>VLOOKUP(H155,Presupuesto!$B$11:$C$565,2,0)</f>
        <v>#N/A</v>
      </c>
      <c r="J155" s="96" t="str">
        <f t="shared" si="9"/>
        <v>Gestión Tecnologías de Información y Comunicación</v>
      </c>
      <c r="K155" s="96" t="s">
        <v>411</v>
      </c>
    </row>
    <row r="156" spans="3:11" x14ac:dyDescent="0.25">
      <c r="C156" s="139"/>
      <c r="D156" s="156"/>
      <c r="E156" s="121"/>
      <c r="F156" s="95">
        <f t="shared" si="8"/>
        <v>0</v>
      </c>
      <c r="G156" s="159"/>
      <c r="H156" s="140"/>
      <c r="I156" s="128" t="e">
        <f>VLOOKUP(H156,Presupuesto!$B$11:$C$565,2,0)</f>
        <v>#N/A</v>
      </c>
      <c r="J156" s="96" t="str">
        <f t="shared" si="9"/>
        <v>Gestión Tecnologías de Información y Comunicación</v>
      </c>
      <c r="K156" s="96" t="s">
        <v>411</v>
      </c>
    </row>
    <row r="157" spans="3:11" x14ac:dyDescent="0.25">
      <c r="C157" s="139"/>
      <c r="D157" s="156"/>
      <c r="E157" s="121"/>
      <c r="F157" s="95">
        <f t="shared" si="8"/>
        <v>0</v>
      </c>
      <c r="G157" s="159"/>
      <c r="H157" s="140"/>
      <c r="I157" s="128" t="e">
        <f>VLOOKUP(H157,Presupuesto!$B$11:$C$565,2,0)</f>
        <v>#N/A</v>
      </c>
      <c r="J157" s="96" t="str">
        <f t="shared" si="9"/>
        <v>Gestión Tecnologías de Información y Comunicación</v>
      </c>
      <c r="K157" s="96" t="s">
        <v>411</v>
      </c>
    </row>
    <row r="158" spans="3:11" x14ac:dyDescent="0.25">
      <c r="C158" s="139"/>
      <c r="D158" s="156"/>
      <c r="E158" s="121"/>
      <c r="F158" s="95">
        <f t="shared" si="8"/>
        <v>0</v>
      </c>
      <c r="G158" s="159"/>
      <c r="H158" s="140"/>
      <c r="I158" s="128" t="e">
        <f>VLOOKUP(H158,Presupuesto!$B$11:$C$565,2,0)</f>
        <v>#N/A</v>
      </c>
      <c r="J158" s="96" t="str">
        <f t="shared" si="9"/>
        <v>Gestión Tecnologías de Información y Comunicación</v>
      </c>
      <c r="K158" s="96" t="s">
        <v>411</v>
      </c>
    </row>
    <row r="159" spans="3:11" x14ac:dyDescent="0.25">
      <c r="C159" s="139"/>
      <c r="D159" s="156"/>
      <c r="E159" s="121"/>
      <c r="F159" s="95">
        <f t="shared" si="8"/>
        <v>0</v>
      </c>
      <c r="G159" s="159"/>
      <c r="H159" s="140"/>
      <c r="I159" s="128" t="e">
        <f>VLOOKUP(H159,Presupuesto!$B$11:$C$565,2,0)</f>
        <v>#N/A</v>
      </c>
      <c r="J159" s="96" t="str">
        <f t="shared" si="9"/>
        <v>Gestión Tecnologías de Información y Comunicación</v>
      </c>
      <c r="K159" s="96" t="s">
        <v>411</v>
      </c>
    </row>
    <row r="160" spans="3:11" x14ac:dyDescent="0.25">
      <c r="C160" s="139"/>
      <c r="D160" s="156"/>
      <c r="E160" s="121"/>
      <c r="F160" s="95">
        <f t="shared" si="8"/>
        <v>0</v>
      </c>
      <c r="G160" s="159"/>
      <c r="H160" s="140"/>
      <c r="I160" s="128" t="e">
        <f>VLOOKUP(H160,Presupuesto!$B$11:$C$565,2,0)</f>
        <v>#N/A</v>
      </c>
      <c r="J160" s="96" t="str">
        <f t="shared" si="9"/>
        <v>Gestión Tecnologías de Información y Comunicación</v>
      </c>
      <c r="K160" s="96" t="s">
        <v>411</v>
      </c>
    </row>
    <row r="161" spans="3:11" x14ac:dyDescent="0.25">
      <c r="C161" s="139"/>
      <c r="D161" s="156"/>
      <c r="E161" s="121"/>
      <c r="F161" s="95">
        <f t="shared" si="8"/>
        <v>0</v>
      </c>
      <c r="G161" s="159"/>
      <c r="H161" s="140"/>
      <c r="I161" s="128" t="e">
        <f>VLOOKUP(H161,Presupuesto!$B$11:$C$565,2,0)</f>
        <v>#N/A</v>
      </c>
      <c r="J161" s="96" t="str">
        <f t="shared" si="9"/>
        <v>Gestión Tecnologías de Información y Comunicación</v>
      </c>
      <c r="K161" s="96" t="s">
        <v>411</v>
      </c>
    </row>
    <row r="162" spans="3:11" x14ac:dyDescent="0.25">
      <c r="C162" s="139"/>
      <c r="D162" s="156"/>
      <c r="E162" s="121"/>
      <c r="F162" s="95">
        <f t="shared" si="8"/>
        <v>0</v>
      </c>
      <c r="G162" s="159"/>
      <c r="H162" s="140"/>
      <c r="I162" s="128" t="e">
        <f>VLOOKUP(H162,Presupuesto!$B$11:$C$565,2,0)</f>
        <v>#N/A</v>
      </c>
      <c r="J162" s="96" t="str">
        <f t="shared" si="9"/>
        <v>Gestión Tecnologías de Información y Comunicación</v>
      </c>
      <c r="K162" s="96" t="s">
        <v>411</v>
      </c>
    </row>
    <row r="163" spans="3:11" x14ac:dyDescent="0.25">
      <c r="C163" s="139"/>
      <c r="D163" s="156"/>
      <c r="E163" s="121"/>
      <c r="F163" s="95">
        <f t="shared" si="8"/>
        <v>0</v>
      </c>
      <c r="G163" s="159"/>
      <c r="H163" s="140"/>
      <c r="I163" s="128" t="e">
        <f>VLOOKUP(H163,Presupuesto!$B$11:$C$565,2,0)</f>
        <v>#N/A</v>
      </c>
      <c r="J163" s="96" t="str">
        <f t="shared" si="9"/>
        <v>Gestión Tecnologías de Información y Comunicación</v>
      </c>
      <c r="K163" s="96" t="s">
        <v>411</v>
      </c>
    </row>
    <row r="164" spans="3:11" x14ac:dyDescent="0.25">
      <c r="C164" s="139"/>
      <c r="D164" s="156"/>
      <c r="E164" s="121"/>
      <c r="F164" s="95">
        <f t="shared" si="8"/>
        <v>0</v>
      </c>
      <c r="G164" s="159"/>
      <c r="H164" s="140"/>
      <c r="I164" s="128" t="e">
        <f>VLOOKUP(H164,Presupuesto!$B$11:$C$565,2,0)</f>
        <v>#N/A</v>
      </c>
      <c r="J164" s="96" t="str">
        <f t="shared" si="9"/>
        <v>Gestión Tecnologías de Información y Comunicación</v>
      </c>
      <c r="K164" s="96" t="s">
        <v>411</v>
      </c>
    </row>
    <row r="165" spans="3:11" x14ac:dyDescent="0.25">
      <c r="C165" s="139"/>
      <c r="D165" s="156"/>
      <c r="E165" s="121"/>
      <c r="F165" s="95">
        <f t="shared" si="8"/>
        <v>0</v>
      </c>
      <c r="G165" s="159"/>
      <c r="H165" s="140"/>
      <c r="I165" s="128" t="e">
        <f>VLOOKUP(H165,Presupuesto!$B$11:$C$565,2,0)</f>
        <v>#N/A</v>
      </c>
      <c r="J165" s="96" t="str">
        <f t="shared" si="9"/>
        <v>Gestión Tecnologías de Información y Comunicación</v>
      </c>
      <c r="K165" s="96" t="s">
        <v>411</v>
      </c>
    </row>
    <row r="166" spans="3:11" x14ac:dyDescent="0.25">
      <c r="C166" s="139"/>
      <c r="D166" s="156"/>
      <c r="E166" s="121"/>
      <c r="F166" s="95">
        <f t="shared" si="8"/>
        <v>0</v>
      </c>
      <c r="G166" s="159"/>
      <c r="H166" s="140"/>
      <c r="I166" s="128" t="e">
        <f>VLOOKUP(H166,Presupuesto!$B$11:$C$565,2,0)</f>
        <v>#N/A</v>
      </c>
      <c r="J166" s="96" t="str">
        <f t="shared" si="9"/>
        <v>Gestión Tecnologías de Información y Comunicación</v>
      </c>
      <c r="K166" s="96" t="s">
        <v>411</v>
      </c>
    </row>
    <row r="167" spans="3:11" x14ac:dyDescent="0.25">
      <c r="C167" s="139"/>
      <c r="D167" s="156"/>
      <c r="E167" s="121"/>
      <c r="F167" s="95">
        <f t="shared" si="8"/>
        <v>0</v>
      </c>
      <c r="G167" s="159"/>
      <c r="H167" s="140"/>
      <c r="I167" s="128" t="e">
        <f>VLOOKUP(H167,Presupuesto!$B$11:$C$565,2,0)</f>
        <v>#N/A</v>
      </c>
      <c r="J167" s="96" t="str">
        <f t="shared" si="9"/>
        <v>Gestión Tecnologías de Información y Comunicación</v>
      </c>
      <c r="K167" s="96" t="s">
        <v>411</v>
      </c>
    </row>
    <row r="168" spans="3:11" x14ac:dyDescent="0.25">
      <c r="C168" s="139"/>
      <c r="D168" s="156"/>
      <c r="E168" s="121"/>
      <c r="F168" s="95">
        <f t="shared" si="8"/>
        <v>0</v>
      </c>
      <c r="G168" s="159"/>
      <c r="H168" s="140"/>
      <c r="I168" s="128" t="e">
        <f>VLOOKUP(H168,Presupuesto!$B$11:$C$565,2,0)</f>
        <v>#N/A</v>
      </c>
      <c r="J168" s="96" t="str">
        <f t="shared" si="9"/>
        <v>Gestión Tecnologías de Información y Comunicación</v>
      </c>
      <c r="K168" s="96" t="s">
        <v>411</v>
      </c>
    </row>
    <row r="169" spans="3:11" x14ac:dyDescent="0.25">
      <c r="C169" s="139"/>
      <c r="D169" s="156"/>
      <c r="E169" s="121"/>
      <c r="F169" s="95">
        <f t="shared" si="8"/>
        <v>0</v>
      </c>
      <c r="G169" s="159"/>
      <c r="H169" s="140"/>
      <c r="I169" s="128" t="e">
        <f>VLOOKUP(H169,Presupuesto!$B$11:$C$565,2,0)</f>
        <v>#N/A</v>
      </c>
      <c r="J169" s="96" t="str">
        <f t="shared" si="9"/>
        <v>Gestión Tecnologías de Información y Comunicación</v>
      </c>
      <c r="K169" s="96" t="s">
        <v>411</v>
      </c>
    </row>
    <row r="170" spans="3:11" x14ac:dyDescent="0.25">
      <c r="C170" s="139"/>
      <c r="D170" s="156"/>
      <c r="E170" s="121"/>
      <c r="F170" s="95">
        <f t="shared" si="8"/>
        <v>0</v>
      </c>
      <c r="G170" s="159"/>
      <c r="H170" s="140"/>
      <c r="I170" s="128" t="e">
        <f>VLOOKUP(H170,Presupuesto!$B$11:$C$565,2,0)</f>
        <v>#N/A</v>
      </c>
      <c r="J170" s="96" t="str">
        <f t="shared" si="9"/>
        <v>Gestión Tecnologías de Información y Comunicación</v>
      </c>
      <c r="K170" s="96" t="s">
        <v>411</v>
      </c>
    </row>
    <row r="171" spans="3:11" x14ac:dyDescent="0.25">
      <c r="C171" s="141"/>
      <c r="D171" s="149"/>
      <c r="E171" s="116"/>
      <c r="F171" s="95">
        <f t="shared" si="8"/>
        <v>0</v>
      </c>
      <c r="G171" s="159"/>
      <c r="H171" s="142"/>
      <c r="I171" s="128" t="e">
        <f>VLOOKUP(H171,Presupuesto!$B$11:$C$565,2,0)</f>
        <v>#N/A</v>
      </c>
      <c r="J171" s="96" t="str">
        <f t="shared" si="9"/>
        <v>Gestión Tecnologías de Información y Comunicación</v>
      </c>
      <c r="K171" s="96" t="s">
        <v>411</v>
      </c>
    </row>
    <row r="172" spans="3:11" x14ac:dyDescent="0.25">
      <c r="C172" s="141"/>
      <c r="D172" s="149"/>
      <c r="E172" s="116"/>
      <c r="F172" s="95">
        <f t="shared" si="8"/>
        <v>0</v>
      </c>
      <c r="G172" s="159"/>
      <c r="H172" s="142"/>
      <c r="I172" s="128" t="e">
        <f>VLOOKUP(H172,Presupuesto!$B$11:$C$565,2,0)</f>
        <v>#N/A</v>
      </c>
      <c r="J172" s="96" t="str">
        <f t="shared" si="9"/>
        <v>Gestión Tecnologías de Información y Comunicación</v>
      </c>
      <c r="K172" s="96" t="s">
        <v>411</v>
      </c>
    </row>
    <row r="173" spans="3:11" x14ac:dyDescent="0.25">
      <c r="C173" s="141"/>
      <c r="D173" s="149"/>
      <c r="E173" s="116"/>
      <c r="F173" s="95">
        <f t="shared" si="8"/>
        <v>0</v>
      </c>
      <c r="G173" s="159"/>
      <c r="H173" s="142"/>
      <c r="I173" s="128" t="e">
        <f>VLOOKUP(H173,Presupuesto!$B$11:$C$565,2,0)</f>
        <v>#N/A</v>
      </c>
      <c r="J173" s="96" t="str">
        <f t="shared" si="9"/>
        <v>Gestión Tecnologías de Información y Comunicación</v>
      </c>
      <c r="K173" s="96" t="s">
        <v>411</v>
      </c>
    </row>
    <row r="174" spans="3:11" x14ac:dyDescent="0.25">
      <c r="C174" s="141"/>
      <c r="D174" s="149"/>
      <c r="E174" s="116"/>
      <c r="F174" s="95">
        <f t="shared" si="8"/>
        <v>0</v>
      </c>
      <c r="G174" s="159"/>
      <c r="H174" s="142"/>
      <c r="I174" s="128" t="e">
        <f>VLOOKUP(H174,Presupuesto!$B$11:$C$565,2,0)</f>
        <v>#N/A</v>
      </c>
      <c r="J174" s="96" t="str">
        <f t="shared" si="9"/>
        <v>Gestión Tecnologías de Información y Comunicación</v>
      </c>
      <c r="K174" s="96" t="s">
        <v>411</v>
      </c>
    </row>
    <row r="175" spans="3:11" x14ac:dyDescent="0.25">
      <c r="C175" s="141"/>
      <c r="D175" s="149"/>
      <c r="E175" s="116"/>
      <c r="F175" s="95">
        <f t="shared" si="8"/>
        <v>0</v>
      </c>
      <c r="G175" s="159"/>
      <c r="H175" s="142"/>
      <c r="I175" s="128" t="e">
        <f>VLOOKUP(H175,Presupuesto!$B$11:$C$565,2,0)</f>
        <v>#N/A</v>
      </c>
      <c r="J175" s="96" t="str">
        <f t="shared" si="9"/>
        <v>Gestión Tecnologías de Información y Comunicación</v>
      </c>
      <c r="K175" s="96" t="s">
        <v>411</v>
      </c>
    </row>
    <row r="176" spans="3:11" x14ac:dyDescent="0.25">
      <c r="C176" s="141"/>
      <c r="D176" s="149"/>
      <c r="E176" s="116"/>
      <c r="F176" s="95">
        <f t="shared" si="8"/>
        <v>0</v>
      </c>
      <c r="G176" s="159"/>
      <c r="H176" s="142"/>
      <c r="I176" s="128" t="e">
        <f>VLOOKUP(H176,Presupuesto!$B$11:$C$565,2,0)</f>
        <v>#N/A</v>
      </c>
      <c r="J176" s="96" t="str">
        <f t="shared" si="9"/>
        <v>Gestión Tecnologías de Información y Comunicación</v>
      </c>
      <c r="K176" s="96" t="s">
        <v>411</v>
      </c>
    </row>
    <row r="177" spans="3:11" x14ac:dyDescent="0.25">
      <c r="C177" s="141"/>
      <c r="D177" s="149"/>
      <c r="E177" s="116"/>
      <c r="F177" s="95">
        <f t="shared" si="8"/>
        <v>0</v>
      </c>
      <c r="G177" s="159"/>
      <c r="H177" s="142"/>
      <c r="I177" s="128" t="e">
        <f>VLOOKUP(H177,Presupuesto!$B$11:$C$565,2,0)</f>
        <v>#N/A</v>
      </c>
      <c r="J177" s="96" t="str">
        <f t="shared" si="9"/>
        <v>Gestión Tecnologías de Información y Comunicación</v>
      </c>
      <c r="K177" s="96" t="s">
        <v>411</v>
      </c>
    </row>
    <row r="178" spans="3:11" x14ac:dyDescent="0.25">
      <c r="C178" s="141"/>
      <c r="D178" s="149"/>
      <c r="E178" s="116"/>
      <c r="F178" s="95">
        <f t="shared" si="8"/>
        <v>0</v>
      </c>
      <c r="G178" s="159"/>
      <c r="H178" s="142"/>
      <c r="I178" s="128" t="e">
        <f>VLOOKUP(H178,Presupuesto!$B$11:$C$565,2,0)</f>
        <v>#N/A</v>
      </c>
      <c r="J178" s="96" t="str">
        <f t="shared" si="9"/>
        <v>Gestión Tecnologías de Información y Comunicación</v>
      </c>
      <c r="K178" s="96" t="s">
        <v>411</v>
      </c>
    </row>
    <row r="179" spans="3:11" x14ac:dyDescent="0.25">
      <c r="C179" s="143"/>
      <c r="D179" s="149"/>
      <c r="E179" s="116"/>
      <c r="F179" s="95">
        <f t="shared" si="8"/>
        <v>0</v>
      </c>
      <c r="G179" s="159"/>
      <c r="H179" s="144"/>
      <c r="I179" s="128" t="e">
        <f>VLOOKUP(H179,Presupuesto!$B$11:$C$565,2,0)</f>
        <v>#N/A</v>
      </c>
      <c r="J179" s="96" t="str">
        <f t="shared" si="9"/>
        <v>Gestión Tecnologías de Información y Comunicación</v>
      </c>
      <c r="K179" s="96" t="s">
        <v>402</v>
      </c>
    </row>
    <row r="180" spans="3:11" x14ac:dyDescent="0.25">
      <c r="C180" s="143"/>
      <c r="D180" s="149"/>
      <c r="E180" s="116"/>
      <c r="F180" s="95">
        <f t="shared" si="8"/>
        <v>0</v>
      </c>
      <c r="G180" s="159"/>
      <c r="H180" s="144"/>
      <c r="I180" s="128" t="e">
        <f>VLOOKUP(H180,Presupuesto!$B$11:$C$565,2,0)</f>
        <v>#N/A</v>
      </c>
      <c r="J180" s="96" t="str">
        <f t="shared" si="9"/>
        <v>Gestión Tecnologías de Información y Comunicación</v>
      </c>
      <c r="K180" s="96" t="s">
        <v>411</v>
      </c>
    </row>
    <row r="181" spans="3:11" x14ac:dyDescent="0.25">
      <c r="C181" s="143"/>
      <c r="D181" s="149"/>
      <c r="E181" s="116"/>
      <c r="F181" s="95">
        <f t="shared" si="8"/>
        <v>0</v>
      </c>
      <c r="G181" s="159"/>
      <c r="H181" s="144"/>
      <c r="I181" s="128" t="e">
        <f>VLOOKUP(H181,Presupuesto!$B$11:$C$565,2,0)</f>
        <v>#N/A</v>
      </c>
      <c r="J181" s="96" t="str">
        <f t="shared" si="9"/>
        <v>Gestión Tecnologías de Información y Comunicación</v>
      </c>
      <c r="K181" s="96" t="s">
        <v>411</v>
      </c>
    </row>
    <row r="182" spans="3:11" x14ac:dyDescent="0.25">
      <c r="C182" s="143"/>
      <c r="D182" s="149"/>
      <c r="E182" s="116"/>
      <c r="F182" s="95">
        <f t="shared" si="8"/>
        <v>0</v>
      </c>
      <c r="G182" s="159"/>
      <c r="H182" s="144"/>
      <c r="I182" s="128" t="e">
        <f>VLOOKUP(H182,Presupuesto!$B$11:$C$565,2,0)</f>
        <v>#N/A</v>
      </c>
      <c r="J182" s="96" t="str">
        <f t="shared" si="9"/>
        <v>Gestión Tecnologías de Información y Comunicación</v>
      </c>
      <c r="K182" s="96" t="s">
        <v>411</v>
      </c>
    </row>
    <row r="183" spans="3:11" ht="15.75" thickBot="1" x14ac:dyDescent="0.3">
      <c r="C183" s="145"/>
      <c r="D183" s="157"/>
      <c r="E183" s="101"/>
      <c r="F183" s="103">
        <f t="shared" si="8"/>
        <v>0</v>
      </c>
      <c r="G183" s="160"/>
      <c r="H183" s="146"/>
      <c r="I183" s="130" t="e">
        <f>VLOOKUP(H183,Presupuesto!$B$11:$C$565,2,0)</f>
        <v>#N/A</v>
      </c>
      <c r="J183" s="104" t="str">
        <f t="shared" si="9"/>
        <v>Gestión Tecnologías de Información y Comunicación</v>
      </c>
      <c r="K183" s="122" t="s">
        <v>393</v>
      </c>
    </row>
    <row r="185" spans="3:11" ht="15.75" thickBot="1" x14ac:dyDescent="0.3"/>
    <row r="186" spans="3:11" ht="15.75" thickBot="1" x14ac:dyDescent="0.3">
      <c r="C186" s="155" t="s">
        <v>53</v>
      </c>
      <c r="D186" s="324">
        <f>SUM(F193:F227)</f>
        <v>61250</v>
      </c>
      <c r="F186" s="70"/>
      <c r="G186" s="78"/>
      <c r="H186" s="70"/>
      <c r="I186" s="70"/>
    </row>
    <row r="187" spans="3:11" x14ac:dyDescent="0.25">
      <c r="C187" s="70"/>
      <c r="D187" s="31"/>
      <c r="E187" s="91"/>
      <c r="F187" s="91"/>
      <c r="G187" s="91"/>
      <c r="H187" s="75"/>
      <c r="I187" s="75"/>
      <c r="J187" s="75"/>
      <c r="K187" s="110"/>
    </row>
    <row r="188" spans="3:11" x14ac:dyDescent="0.25">
      <c r="C188" s="70"/>
      <c r="D188" s="31"/>
      <c r="E188" s="91"/>
      <c r="F188" s="91"/>
      <c r="G188" s="91"/>
      <c r="H188" s="75"/>
      <c r="I188" s="75"/>
      <c r="J188" s="75"/>
      <c r="K188" s="110"/>
    </row>
    <row r="189" spans="3:11" ht="15.75" x14ac:dyDescent="0.25">
      <c r="C189" s="200" t="s">
        <v>391</v>
      </c>
      <c r="D189" s="322" t="s">
        <v>1978</v>
      </c>
      <c r="E189" s="91"/>
      <c r="F189" s="91"/>
      <c r="G189" s="91"/>
      <c r="H189" s="75"/>
      <c r="I189" s="75"/>
      <c r="J189" s="75"/>
      <c r="K189" s="110"/>
    </row>
    <row r="190" spans="3:11" ht="18.75" x14ac:dyDescent="0.25">
      <c r="C190" s="205" t="s">
        <v>1970</v>
      </c>
      <c r="D190" s="31"/>
      <c r="E190" s="91"/>
      <c r="F190" s="91"/>
      <c r="G190" s="91"/>
      <c r="H190" s="75"/>
      <c r="I190" s="75"/>
      <c r="J190" s="75"/>
      <c r="K190" s="110"/>
    </row>
    <row r="191" spans="3:11" ht="15.75" thickBot="1" x14ac:dyDescent="0.3">
      <c r="F191" s="91"/>
      <c r="G191" s="75"/>
      <c r="H191" s="75"/>
      <c r="I191" s="75"/>
    </row>
    <row r="192" spans="3:11" ht="30.75" thickBot="1" x14ac:dyDescent="0.3">
      <c r="C192" s="127" t="s">
        <v>44</v>
      </c>
      <c r="D192" s="127" t="s">
        <v>55</v>
      </c>
      <c r="E192" s="134" t="s">
        <v>57</v>
      </c>
      <c r="F192" s="133" t="s">
        <v>27</v>
      </c>
      <c r="G192" s="131" t="s">
        <v>130</v>
      </c>
      <c r="H192" s="134" t="s">
        <v>46</v>
      </c>
      <c r="I192" s="131" t="s">
        <v>131</v>
      </c>
      <c r="J192" s="131" t="s">
        <v>409</v>
      </c>
      <c r="K192" s="131" t="s">
        <v>410</v>
      </c>
    </row>
    <row r="193" spans="3:11" x14ac:dyDescent="0.25">
      <c r="C193" s="215" t="s">
        <v>431</v>
      </c>
      <c r="D193" s="216">
        <v>35</v>
      </c>
      <c r="E193" s="214">
        <f>HLOOKUP(C193,$AH$2:$BU$3,2,0)</f>
        <v>1750</v>
      </c>
      <c r="F193" s="95">
        <f t="shared" ref="F193:F227" si="10">D193*E193</f>
        <v>61250</v>
      </c>
      <c r="G193" s="159" t="s">
        <v>128</v>
      </c>
      <c r="H193" s="140" t="s">
        <v>306</v>
      </c>
      <c r="I193" s="128" t="str">
        <f>VLOOKUP(H193,Presupuesto!$B$11:$C$565,2,0)</f>
        <v>VIATICOS NACIONALES Y OTROS GASTOS DE VIAJE PROYECTO FORTALECIMIENTO ORG. ESTUDI (26200-72)</v>
      </c>
      <c r="J193" s="213" t="s">
        <v>1475</v>
      </c>
      <c r="K193" s="96" t="s">
        <v>395</v>
      </c>
    </row>
    <row r="194" spans="3:11" ht="30" x14ac:dyDescent="0.25">
      <c r="C194" s="741" t="s">
        <v>1973</v>
      </c>
      <c r="D194" s="156"/>
      <c r="E194" s="121"/>
      <c r="F194" s="95">
        <f t="shared" si="10"/>
        <v>0</v>
      </c>
      <c r="G194" s="159"/>
      <c r="H194" s="140"/>
      <c r="I194" s="128" t="e">
        <f>VLOOKUP(H194,Presupuesto!$B$11:$C$565,2,0)</f>
        <v>#N/A</v>
      </c>
      <c r="J194" s="96" t="str">
        <f>$J$193</f>
        <v>Gestión Tecnologías de Información y Comunicación</v>
      </c>
      <c r="K194" s="96" t="s">
        <v>411</v>
      </c>
    </row>
    <row r="195" spans="3:11" x14ac:dyDescent="0.25">
      <c r="C195" s="139"/>
      <c r="D195" s="156"/>
      <c r="E195" s="121"/>
      <c r="F195" s="95">
        <f t="shared" si="10"/>
        <v>0</v>
      </c>
      <c r="G195" s="159"/>
      <c r="H195" s="140"/>
      <c r="I195" s="128" t="e">
        <f>VLOOKUP(H195,Presupuesto!$B$11:$C$565,2,0)</f>
        <v>#N/A</v>
      </c>
      <c r="J195" s="96" t="str">
        <f t="shared" ref="J195:J227" si="11">$J$193</f>
        <v>Gestión Tecnologías de Información y Comunicación</v>
      </c>
      <c r="K195" s="96" t="s">
        <v>411</v>
      </c>
    </row>
    <row r="196" spans="3:11" x14ac:dyDescent="0.25">
      <c r="C196" s="139"/>
      <c r="D196" s="156"/>
      <c r="E196" s="121"/>
      <c r="F196" s="95">
        <f t="shared" si="10"/>
        <v>0</v>
      </c>
      <c r="G196" s="159"/>
      <c r="H196" s="140"/>
      <c r="I196" s="128" t="e">
        <f>VLOOKUP(H196,Presupuesto!$B$11:$C$565,2,0)</f>
        <v>#N/A</v>
      </c>
      <c r="J196" s="96" t="str">
        <f t="shared" si="11"/>
        <v>Gestión Tecnologías de Información y Comunicación</v>
      </c>
      <c r="K196" s="96" t="s">
        <v>411</v>
      </c>
    </row>
    <row r="197" spans="3:11" x14ac:dyDescent="0.25">
      <c r="C197" s="139"/>
      <c r="D197" s="156"/>
      <c r="E197" s="121"/>
      <c r="F197" s="95">
        <f t="shared" si="10"/>
        <v>0</v>
      </c>
      <c r="G197" s="159"/>
      <c r="H197" s="140"/>
      <c r="I197" s="128" t="e">
        <f>VLOOKUP(H197,Presupuesto!$B$11:$C$565,2,0)</f>
        <v>#N/A</v>
      </c>
      <c r="J197" s="96" t="str">
        <f t="shared" si="11"/>
        <v>Gestión Tecnologías de Información y Comunicación</v>
      </c>
      <c r="K197" s="96" t="s">
        <v>411</v>
      </c>
    </row>
    <row r="198" spans="3:11" x14ac:dyDescent="0.25">
      <c r="C198" s="139"/>
      <c r="D198" s="156"/>
      <c r="E198" s="121"/>
      <c r="F198" s="95">
        <f t="shared" si="10"/>
        <v>0</v>
      </c>
      <c r="G198" s="159"/>
      <c r="H198" s="140"/>
      <c r="I198" s="128" t="e">
        <f>VLOOKUP(H198,Presupuesto!$B$11:$C$565,2,0)</f>
        <v>#N/A</v>
      </c>
      <c r="J198" s="96" t="str">
        <f t="shared" si="11"/>
        <v>Gestión Tecnologías de Información y Comunicación</v>
      </c>
      <c r="K198" s="96" t="s">
        <v>400</v>
      </c>
    </row>
    <row r="199" spans="3:11" x14ac:dyDescent="0.25">
      <c r="C199" s="139"/>
      <c r="D199" s="156"/>
      <c r="E199" s="121"/>
      <c r="F199" s="95">
        <f t="shared" si="10"/>
        <v>0</v>
      </c>
      <c r="G199" s="159"/>
      <c r="H199" s="140"/>
      <c r="I199" s="128" t="e">
        <f>VLOOKUP(H199,Presupuesto!$B$11:$C$565,2,0)</f>
        <v>#N/A</v>
      </c>
      <c r="J199" s="96" t="str">
        <f t="shared" si="11"/>
        <v>Gestión Tecnologías de Información y Comunicación</v>
      </c>
      <c r="K199" s="96" t="s">
        <v>411</v>
      </c>
    </row>
    <row r="200" spans="3:11" x14ac:dyDescent="0.25">
      <c r="C200" s="139"/>
      <c r="D200" s="156"/>
      <c r="E200" s="121"/>
      <c r="F200" s="95">
        <f t="shared" si="10"/>
        <v>0</v>
      </c>
      <c r="G200" s="159"/>
      <c r="H200" s="140"/>
      <c r="I200" s="128" t="e">
        <f>VLOOKUP(H200,Presupuesto!$B$11:$C$565,2,0)</f>
        <v>#N/A</v>
      </c>
      <c r="J200" s="96" t="str">
        <f t="shared" si="11"/>
        <v>Gestión Tecnologías de Información y Comunicación</v>
      </c>
      <c r="K200" s="96" t="s">
        <v>411</v>
      </c>
    </row>
    <row r="201" spans="3:11" x14ac:dyDescent="0.25">
      <c r="C201" s="139"/>
      <c r="D201" s="156"/>
      <c r="E201" s="121"/>
      <c r="F201" s="95">
        <f t="shared" si="10"/>
        <v>0</v>
      </c>
      <c r="G201" s="159"/>
      <c r="H201" s="140"/>
      <c r="I201" s="128" t="e">
        <f>VLOOKUP(H201,Presupuesto!$B$11:$C$565,2,0)</f>
        <v>#N/A</v>
      </c>
      <c r="J201" s="96" t="str">
        <f t="shared" si="11"/>
        <v>Gestión Tecnologías de Información y Comunicación</v>
      </c>
      <c r="K201" s="96" t="s">
        <v>411</v>
      </c>
    </row>
    <row r="202" spans="3:11" x14ac:dyDescent="0.25">
      <c r="C202" s="139"/>
      <c r="D202" s="156"/>
      <c r="E202" s="121"/>
      <c r="F202" s="95">
        <f t="shared" si="10"/>
        <v>0</v>
      </c>
      <c r="G202" s="159"/>
      <c r="H202" s="140"/>
      <c r="I202" s="128" t="e">
        <f>VLOOKUP(H202,Presupuesto!$B$11:$C$565,2,0)</f>
        <v>#N/A</v>
      </c>
      <c r="J202" s="96" t="str">
        <f t="shared" si="11"/>
        <v>Gestión Tecnologías de Información y Comunicación</v>
      </c>
      <c r="K202" s="96" t="s">
        <v>411</v>
      </c>
    </row>
    <row r="203" spans="3:11" x14ac:dyDescent="0.25">
      <c r="C203" s="139"/>
      <c r="D203" s="156"/>
      <c r="E203" s="121"/>
      <c r="F203" s="95">
        <f t="shared" si="10"/>
        <v>0</v>
      </c>
      <c r="G203" s="159"/>
      <c r="H203" s="140"/>
      <c r="I203" s="128" t="e">
        <f>VLOOKUP(H203,Presupuesto!$B$11:$C$565,2,0)</f>
        <v>#N/A</v>
      </c>
      <c r="J203" s="96" t="str">
        <f t="shared" si="11"/>
        <v>Gestión Tecnologías de Información y Comunicación</v>
      </c>
      <c r="K203" s="96" t="s">
        <v>411</v>
      </c>
    </row>
    <row r="204" spans="3:11" x14ac:dyDescent="0.25">
      <c r="C204" s="139"/>
      <c r="D204" s="156"/>
      <c r="E204" s="121"/>
      <c r="F204" s="95">
        <f t="shared" si="10"/>
        <v>0</v>
      </c>
      <c r="G204" s="159"/>
      <c r="H204" s="140"/>
      <c r="I204" s="128" t="e">
        <f>VLOOKUP(H204,Presupuesto!$B$11:$C$565,2,0)</f>
        <v>#N/A</v>
      </c>
      <c r="J204" s="96" t="str">
        <f t="shared" si="11"/>
        <v>Gestión Tecnologías de Información y Comunicación</v>
      </c>
      <c r="K204" s="96" t="s">
        <v>411</v>
      </c>
    </row>
    <row r="205" spans="3:11" x14ac:dyDescent="0.25">
      <c r="C205" s="139"/>
      <c r="D205" s="156"/>
      <c r="E205" s="121"/>
      <c r="F205" s="95">
        <f t="shared" si="10"/>
        <v>0</v>
      </c>
      <c r="G205" s="159"/>
      <c r="H205" s="140"/>
      <c r="I205" s="128" t="e">
        <f>VLOOKUP(H205,Presupuesto!$B$11:$C$565,2,0)</f>
        <v>#N/A</v>
      </c>
      <c r="J205" s="96" t="str">
        <f t="shared" si="11"/>
        <v>Gestión Tecnologías de Información y Comunicación</v>
      </c>
      <c r="K205" s="96" t="s">
        <v>411</v>
      </c>
    </row>
    <row r="206" spans="3:11" x14ac:dyDescent="0.25">
      <c r="C206" s="139"/>
      <c r="D206" s="156"/>
      <c r="E206" s="121"/>
      <c r="F206" s="95">
        <f t="shared" si="10"/>
        <v>0</v>
      </c>
      <c r="G206" s="159"/>
      <c r="H206" s="140"/>
      <c r="I206" s="128" t="e">
        <f>VLOOKUP(H206,Presupuesto!$B$11:$C$565,2,0)</f>
        <v>#N/A</v>
      </c>
      <c r="J206" s="96" t="str">
        <f t="shared" si="11"/>
        <v>Gestión Tecnologías de Información y Comunicación</v>
      </c>
      <c r="K206" s="96" t="s">
        <v>411</v>
      </c>
    </row>
    <row r="207" spans="3:11" x14ac:dyDescent="0.25">
      <c r="C207" s="139"/>
      <c r="D207" s="156"/>
      <c r="E207" s="121"/>
      <c r="F207" s="95">
        <f t="shared" si="10"/>
        <v>0</v>
      </c>
      <c r="G207" s="159"/>
      <c r="H207" s="140"/>
      <c r="I207" s="128" t="e">
        <f>VLOOKUP(H207,Presupuesto!$B$11:$C$565,2,0)</f>
        <v>#N/A</v>
      </c>
      <c r="J207" s="96" t="str">
        <f t="shared" si="11"/>
        <v>Gestión Tecnologías de Información y Comunicación</v>
      </c>
      <c r="K207" s="96" t="s">
        <v>411</v>
      </c>
    </row>
    <row r="208" spans="3:11" x14ac:dyDescent="0.25">
      <c r="C208" s="139"/>
      <c r="D208" s="156"/>
      <c r="E208" s="121"/>
      <c r="F208" s="95">
        <f t="shared" si="10"/>
        <v>0</v>
      </c>
      <c r="G208" s="159"/>
      <c r="H208" s="140"/>
      <c r="I208" s="128" t="e">
        <f>VLOOKUP(H208,Presupuesto!$B$11:$C$565,2,0)</f>
        <v>#N/A</v>
      </c>
      <c r="J208" s="96" t="str">
        <f t="shared" si="11"/>
        <v>Gestión Tecnologías de Información y Comunicación</v>
      </c>
      <c r="K208" s="96" t="s">
        <v>411</v>
      </c>
    </row>
    <row r="209" spans="3:11" x14ac:dyDescent="0.25">
      <c r="C209" s="139"/>
      <c r="D209" s="156"/>
      <c r="E209" s="121"/>
      <c r="F209" s="95">
        <f t="shared" si="10"/>
        <v>0</v>
      </c>
      <c r="G209" s="159"/>
      <c r="H209" s="140"/>
      <c r="I209" s="128" t="e">
        <f>VLOOKUP(H209,Presupuesto!$B$11:$C$565,2,0)</f>
        <v>#N/A</v>
      </c>
      <c r="J209" s="96" t="str">
        <f t="shared" si="11"/>
        <v>Gestión Tecnologías de Información y Comunicación</v>
      </c>
      <c r="K209" s="96" t="s">
        <v>411</v>
      </c>
    </row>
    <row r="210" spans="3:11" x14ac:dyDescent="0.25">
      <c r="C210" s="139"/>
      <c r="D210" s="156"/>
      <c r="E210" s="121"/>
      <c r="F210" s="95">
        <f t="shared" si="10"/>
        <v>0</v>
      </c>
      <c r="G210" s="159"/>
      <c r="H210" s="140"/>
      <c r="I210" s="128" t="e">
        <f>VLOOKUP(H210,Presupuesto!$B$11:$C$565,2,0)</f>
        <v>#N/A</v>
      </c>
      <c r="J210" s="96" t="str">
        <f t="shared" si="11"/>
        <v>Gestión Tecnologías de Información y Comunicación</v>
      </c>
      <c r="K210" s="96" t="s">
        <v>411</v>
      </c>
    </row>
    <row r="211" spans="3:11" x14ac:dyDescent="0.25">
      <c r="C211" s="139"/>
      <c r="D211" s="156"/>
      <c r="E211" s="121"/>
      <c r="F211" s="95">
        <f t="shared" si="10"/>
        <v>0</v>
      </c>
      <c r="G211" s="159"/>
      <c r="H211" s="140"/>
      <c r="I211" s="128" t="e">
        <f>VLOOKUP(H211,Presupuesto!$B$11:$C$565,2,0)</f>
        <v>#N/A</v>
      </c>
      <c r="J211" s="96" t="str">
        <f t="shared" si="11"/>
        <v>Gestión Tecnologías de Información y Comunicación</v>
      </c>
      <c r="K211" s="96" t="s">
        <v>411</v>
      </c>
    </row>
    <row r="212" spans="3:11" x14ac:dyDescent="0.25">
      <c r="C212" s="139"/>
      <c r="D212" s="156"/>
      <c r="E212" s="121"/>
      <c r="F212" s="95">
        <f t="shared" si="10"/>
        <v>0</v>
      </c>
      <c r="G212" s="159"/>
      <c r="H212" s="140"/>
      <c r="I212" s="128" t="e">
        <f>VLOOKUP(H212,Presupuesto!$B$11:$C$565,2,0)</f>
        <v>#N/A</v>
      </c>
      <c r="J212" s="96" t="str">
        <f t="shared" si="11"/>
        <v>Gestión Tecnologías de Información y Comunicación</v>
      </c>
      <c r="K212" s="96" t="s">
        <v>411</v>
      </c>
    </row>
    <row r="213" spans="3:11" x14ac:dyDescent="0.25">
      <c r="C213" s="139"/>
      <c r="D213" s="156"/>
      <c r="E213" s="121"/>
      <c r="F213" s="95">
        <f t="shared" si="10"/>
        <v>0</v>
      </c>
      <c r="G213" s="159"/>
      <c r="H213" s="140"/>
      <c r="I213" s="128" t="e">
        <f>VLOOKUP(H213,Presupuesto!$B$11:$C$565,2,0)</f>
        <v>#N/A</v>
      </c>
      <c r="J213" s="96" t="str">
        <f t="shared" si="11"/>
        <v>Gestión Tecnologías de Información y Comunicación</v>
      </c>
      <c r="K213" s="96" t="s">
        <v>411</v>
      </c>
    </row>
    <row r="214" spans="3:11" x14ac:dyDescent="0.25">
      <c r="C214" s="139"/>
      <c r="D214" s="156"/>
      <c r="E214" s="121"/>
      <c r="F214" s="95">
        <f t="shared" si="10"/>
        <v>0</v>
      </c>
      <c r="G214" s="159"/>
      <c r="H214" s="140"/>
      <c r="I214" s="128" t="e">
        <f>VLOOKUP(H214,Presupuesto!$B$11:$C$565,2,0)</f>
        <v>#N/A</v>
      </c>
      <c r="J214" s="96" t="str">
        <f t="shared" si="11"/>
        <v>Gestión Tecnologías de Información y Comunicación</v>
      </c>
      <c r="K214" s="96" t="s">
        <v>411</v>
      </c>
    </row>
    <row r="215" spans="3:11" x14ac:dyDescent="0.25">
      <c r="C215" s="141"/>
      <c r="D215" s="149"/>
      <c r="E215" s="116"/>
      <c r="F215" s="95">
        <f t="shared" si="10"/>
        <v>0</v>
      </c>
      <c r="G215" s="159"/>
      <c r="H215" s="142"/>
      <c r="I215" s="128" t="e">
        <f>VLOOKUP(H215,Presupuesto!$B$11:$C$565,2,0)</f>
        <v>#N/A</v>
      </c>
      <c r="J215" s="96" t="str">
        <f t="shared" si="11"/>
        <v>Gestión Tecnologías de Información y Comunicación</v>
      </c>
      <c r="K215" s="96" t="s">
        <v>411</v>
      </c>
    </row>
    <row r="216" spans="3:11" x14ac:dyDescent="0.25">
      <c r="C216" s="141"/>
      <c r="D216" s="149"/>
      <c r="E216" s="116"/>
      <c r="F216" s="95">
        <f t="shared" si="10"/>
        <v>0</v>
      </c>
      <c r="G216" s="159"/>
      <c r="H216" s="142"/>
      <c r="I216" s="128" t="e">
        <f>VLOOKUP(H216,Presupuesto!$B$11:$C$565,2,0)</f>
        <v>#N/A</v>
      </c>
      <c r="J216" s="96" t="str">
        <f t="shared" si="11"/>
        <v>Gestión Tecnologías de Información y Comunicación</v>
      </c>
      <c r="K216" s="96" t="s">
        <v>411</v>
      </c>
    </row>
    <row r="217" spans="3:11" x14ac:dyDescent="0.25">
      <c r="C217" s="141"/>
      <c r="D217" s="149"/>
      <c r="E217" s="116"/>
      <c r="F217" s="95">
        <f t="shared" si="10"/>
        <v>0</v>
      </c>
      <c r="G217" s="159"/>
      <c r="H217" s="142"/>
      <c r="I217" s="128" t="e">
        <f>VLOOKUP(H217,Presupuesto!$B$11:$C$565,2,0)</f>
        <v>#N/A</v>
      </c>
      <c r="J217" s="96" t="str">
        <f t="shared" si="11"/>
        <v>Gestión Tecnologías de Información y Comunicación</v>
      </c>
      <c r="K217" s="96" t="s">
        <v>411</v>
      </c>
    </row>
    <row r="218" spans="3:11" x14ac:dyDescent="0.25">
      <c r="C218" s="141"/>
      <c r="D218" s="149"/>
      <c r="E218" s="116"/>
      <c r="F218" s="95">
        <f t="shared" si="10"/>
        <v>0</v>
      </c>
      <c r="G218" s="159"/>
      <c r="H218" s="142"/>
      <c r="I218" s="128" t="e">
        <f>VLOOKUP(H218,Presupuesto!$B$11:$C$565,2,0)</f>
        <v>#N/A</v>
      </c>
      <c r="J218" s="96" t="str">
        <f t="shared" si="11"/>
        <v>Gestión Tecnologías de Información y Comunicación</v>
      </c>
      <c r="K218" s="96" t="s">
        <v>411</v>
      </c>
    </row>
    <row r="219" spans="3:11" x14ac:dyDescent="0.25">
      <c r="C219" s="141"/>
      <c r="D219" s="149"/>
      <c r="E219" s="116"/>
      <c r="F219" s="95">
        <f t="shared" si="10"/>
        <v>0</v>
      </c>
      <c r="G219" s="159"/>
      <c r="H219" s="142"/>
      <c r="I219" s="128" t="e">
        <f>VLOOKUP(H219,Presupuesto!$B$11:$C$565,2,0)</f>
        <v>#N/A</v>
      </c>
      <c r="J219" s="96" t="str">
        <f t="shared" si="11"/>
        <v>Gestión Tecnologías de Información y Comunicación</v>
      </c>
      <c r="K219" s="96" t="s">
        <v>411</v>
      </c>
    </row>
    <row r="220" spans="3:11" x14ac:dyDescent="0.25">
      <c r="C220" s="141"/>
      <c r="D220" s="149"/>
      <c r="E220" s="116"/>
      <c r="F220" s="95">
        <f t="shared" si="10"/>
        <v>0</v>
      </c>
      <c r="G220" s="159"/>
      <c r="H220" s="142"/>
      <c r="I220" s="128" t="e">
        <f>VLOOKUP(H220,Presupuesto!$B$11:$C$565,2,0)</f>
        <v>#N/A</v>
      </c>
      <c r="J220" s="96" t="str">
        <f t="shared" si="11"/>
        <v>Gestión Tecnologías de Información y Comunicación</v>
      </c>
      <c r="K220" s="96" t="s">
        <v>411</v>
      </c>
    </row>
    <row r="221" spans="3:11" x14ac:dyDescent="0.25">
      <c r="C221" s="141"/>
      <c r="D221" s="149"/>
      <c r="E221" s="116"/>
      <c r="F221" s="95">
        <f t="shared" si="10"/>
        <v>0</v>
      </c>
      <c r="G221" s="159"/>
      <c r="H221" s="142"/>
      <c r="I221" s="128" t="e">
        <f>VLOOKUP(H221,Presupuesto!$B$11:$C$565,2,0)</f>
        <v>#N/A</v>
      </c>
      <c r="J221" s="96" t="str">
        <f t="shared" si="11"/>
        <v>Gestión Tecnologías de Información y Comunicación</v>
      </c>
      <c r="K221" s="96" t="s">
        <v>411</v>
      </c>
    </row>
    <row r="222" spans="3:11" x14ac:dyDescent="0.25">
      <c r="C222" s="141"/>
      <c r="D222" s="149"/>
      <c r="E222" s="116"/>
      <c r="F222" s="95">
        <f t="shared" si="10"/>
        <v>0</v>
      </c>
      <c r="G222" s="159"/>
      <c r="H222" s="142"/>
      <c r="I222" s="128" t="e">
        <f>VLOOKUP(H222,Presupuesto!$B$11:$C$565,2,0)</f>
        <v>#N/A</v>
      </c>
      <c r="J222" s="96" t="str">
        <f t="shared" si="11"/>
        <v>Gestión Tecnologías de Información y Comunicación</v>
      </c>
      <c r="K222" s="96" t="s">
        <v>411</v>
      </c>
    </row>
    <row r="223" spans="3:11" x14ac:dyDescent="0.25">
      <c r="C223" s="143"/>
      <c r="D223" s="149"/>
      <c r="E223" s="116"/>
      <c r="F223" s="95">
        <f t="shared" si="10"/>
        <v>0</v>
      </c>
      <c r="G223" s="159"/>
      <c r="H223" s="144"/>
      <c r="I223" s="128" t="e">
        <f>VLOOKUP(H223,Presupuesto!$B$11:$C$565,2,0)</f>
        <v>#N/A</v>
      </c>
      <c r="J223" s="96" t="str">
        <f t="shared" si="11"/>
        <v>Gestión Tecnologías de Información y Comunicación</v>
      </c>
      <c r="K223" s="96" t="s">
        <v>402</v>
      </c>
    </row>
    <row r="224" spans="3:11" x14ac:dyDescent="0.25">
      <c r="C224" s="143"/>
      <c r="D224" s="149"/>
      <c r="E224" s="116"/>
      <c r="F224" s="95">
        <f t="shared" si="10"/>
        <v>0</v>
      </c>
      <c r="G224" s="159"/>
      <c r="H224" s="144"/>
      <c r="I224" s="128" t="e">
        <f>VLOOKUP(H224,Presupuesto!$B$11:$C$565,2,0)</f>
        <v>#N/A</v>
      </c>
      <c r="J224" s="96" t="str">
        <f t="shared" si="11"/>
        <v>Gestión Tecnologías de Información y Comunicación</v>
      </c>
      <c r="K224" s="96" t="s">
        <v>411</v>
      </c>
    </row>
    <row r="225" spans="3:11" x14ac:dyDescent="0.25">
      <c r="C225" s="143"/>
      <c r="D225" s="149"/>
      <c r="E225" s="116"/>
      <c r="F225" s="95">
        <f t="shared" si="10"/>
        <v>0</v>
      </c>
      <c r="G225" s="159"/>
      <c r="H225" s="144"/>
      <c r="I225" s="128" t="e">
        <f>VLOOKUP(H225,Presupuesto!$B$11:$C$565,2,0)</f>
        <v>#N/A</v>
      </c>
      <c r="J225" s="96" t="str">
        <f t="shared" si="11"/>
        <v>Gestión Tecnologías de Información y Comunicación</v>
      </c>
      <c r="K225" s="96" t="s">
        <v>411</v>
      </c>
    </row>
    <row r="226" spans="3:11" x14ac:dyDescent="0.25">
      <c r="C226" s="143"/>
      <c r="D226" s="149"/>
      <c r="E226" s="116"/>
      <c r="F226" s="95">
        <f t="shared" si="10"/>
        <v>0</v>
      </c>
      <c r="G226" s="159"/>
      <c r="H226" s="144"/>
      <c r="I226" s="128" t="e">
        <f>VLOOKUP(H226,Presupuesto!$B$11:$C$565,2,0)</f>
        <v>#N/A</v>
      </c>
      <c r="J226" s="96" t="str">
        <f t="shared" si="11"/>
        <v>Gestión Tecnologías de Información y Comunicación</v>
      </c>
      <c r="K226" s="96" t="s">
        <v>411</v>
      </c>
    </row>
    <row r="227" spans="3:11" ht="15.75" thickBot="1" x14ac:dyDescent="0.3">
      <c r="C227" s="145"/>
      <c r="D227" s="157"/>
      <c r="E227" s="101"/>
      <c r="F227" s="103">
        <f t="shared" si="10"/>
        <v>0</v>
      </c>
      <c r="G227" s="160"/>
      <c r="H227" s="146"/>
      <c r="I227" s="130" t="e">
        <f>VLOOKUP(H227,Presupuesto!$B$11:$C$565,2,0)</f>
        <v>#N/A</v>
      </c>
      <c r="J227" s="104" t="str">
        <f t="shared" si="11"/>
        <v>Gestión Tecnologías de Información y Comunicación</v>
      </c>
      <c r="K227" s="122" t="s">
        <v>393</v>
      </c>
    </row>
    <row r="229" spans="3:11" ht="15.75" thickBot="1" x14ac:dyDescent="0.3">
      <c r="F229" s="88"/>
      <c r="G229" s="87"/>
      <c r="H229" s="88"/>
      <c r="I229" s="88"/>
    </row>
    <row r="230" spans="3:11" ht="15.75" thickBot="1" x14ac:dyDescent="0.3">
      <c r="C230" s="155" t="s">
        <v>53</v>
      </c>
      <c r="D230" s="324">
        <f>SUM(F237:F271)</f>
        <v>50000</v>
      </c>
      <c r="F230" s="70"/>
      <c r="G230" s="78"/>
      <c r="H230" s="70"/>
      <c r="I230" s="70"/>
    </row>
    <row r="231" spans="3:11" x14ac:dyDescent="0.25">
      <c r="C231" s="70"/>
      <c r="D231" s="31"/>
      <c r="E231" s="91"/>
      <c r="F231" s="91"/>
      <c r="G231" s="91"/>
      <c r="H231" s="75"/>
      <c r="I231" s="75"/>
      <c r="J231" s="75"/>
      <c r="K231" s="110"/>
    </row>
    <row r="232" spans="3:11" x14ac:dyDescent="0.25">
      <c r="C232" s="70"/>
      <c r="D232" s="31"/>
      <c r="E232" s="91"/>
      <c r="F232" s="91"/>
      <c r="G232" s="91"/>
      <c r="H232" s="75"/>
      <c r="I232" s="75"/>
      <c r="J232" s="75"/>
      <c r="K232" s="110"/>
    </row>
    <row r="233" spans="3:11" ht="15.75" x14ac:dyDescent="0.25">
      <c r="C233" s="200" t="s">
        <v>391</v>
      </c>
      <c r="D233" s="322" t="s">
        <v>2260</v>
      </c>
      <c r="E233" s="91"/>
      <c r="F233" s="91"/>
      <c r="G233" s="91"/>
      <c r="H233" s="75"/>
      <c r="I233" s="75"/>
      <c r="J233" s="75"/>
      <c r="K233" s="110"/>
    </row>
    <row r="234" spans="3:11" ht="18.75" x14ac:dyDescent="0.25">
      <c r="C234" s="205" t="s">
        <v>1892</v>
      </c>
      <c r="D234" s="31"/>
      <c r="E234" s="91"/>
      <c r="F234" s="91"/>
      <c r="G234" s="91"/>
      <c r="H234" s="75"/>
      <c r="I234" s="75"/>
      <c r="J234" s="75"/>
      <c r="K234" s="110"/>
    </row>
    <row r="235" spans="3:11" ht="15.75" thickBot="1" x14ac:dyDescent="0.3">
      <c r="F235" s="91"/>
      <c r="G235" s="75"/>
      <c r="H235" s="75"/>
      <c r="I235" s="75"/>
    </row>
    <row r="236" spans="3:11" ht="30.75" thickBot="1" x14ac:dyDescent="0.3">
      <c r="C236" s="127" t="s">
        <v>44</v>
      </c>
      <c r="D236" s="127" t="s">
        <v>55</v>
      </c>
      <c r="E236" s="134" t="s">
        <v>57</v>
      </c>
      <c r="F236" s="133" t="s">
        <v>27</v>
      </c>
      <c r="G236" s="131" t="s">
        <v>130</v>
      </c>
      <c r="H236" s="134" t="s">
        <v>46</v>
      </c>
      <c r="I236" s="131" t="s">
        <v>131</v>
      </c>
      <c r="J236" s="131" t="s">
        <v>409</v>
      </c>
      <c r="K236" s="131" t="s">
        <v>410</v>
      </c>
    </row>
    <row r="237" spans="3:11" x14ac:dyDescent="0.25">
      <c r="C237" s="215" t="s">
        <v>438</v>
      </c>
      <c r="D237" s="216"/>
      <c r="E237" s="214">
        <f>HLOOKUP(C237,$AH$2:$BU$3,2,0)</f>
        <v>620</v>
      </c>
      <c r="F237" s="95">
        <f t="shared" ref="F237:F271" si="12">D237*E237</f>
        <v>0</v>
      </c>
      <c r="G237" s="159"/>
      <c r="H237" s="140"/>
      <c r="I237" s="128" t="e">
        <f>VLOOKUP(H237,Presupuesto!$B$11:$C$565,2,0)</f>
        <v>#N/A</v>
      </c>
      <c r="J237" s="213" t="s">
        <v>1453</v>
      </c>
      <c r="K237" s="96" t="s">
        <v>393</v>
      </c>
    </row>
    <row r="238" spans="3:11" ht="30" x14ac:dyDescent="0.25">
      <c r="C238" s="734" t="s">
        <v>1892</v>
      </c>
      <c r="D238" s="156">
        <v>1</v>
      </c>
      <c r="E238" s="121">
        <v>50000</v>
      </c>
      <c r="F238" s="95">
        <f t="shared" si="12"/>
        <v>50000</v>
      </c>
      <c r="G238" s="159" t="s">
        <v>128</v>
      </c>
      <c r="H238" s="140" t="s">
        <v>674</v>
      </c>
      <c r="I238" s="128" t="str">
        <f>VLOOKUP(H238,Presupuesto!$B$11:$C$565,2,0)</f>
        <v>MANTEN. Y REPARACION EQUIPO DE COMPUTACION</v>
      </c>
      <c r="J238" s="96" t="s">
        <v>1475</v>
      </c>
      <c r="K238" s="96" t="s">
        <v>393</v>
      </c>
    </row>
    <row r="239" spans="3:11" x14ac:dyDescent="0.25">
      <c r="C239" s="734"/>
      <c r="D239" s="156"/>
      <c r="E239" s="121"/>
      <c r="F239" s="95">
        <f t="shared" si="12"/>
        <v>0</v>
      </c>
      <c r="G239" s="159"/>
      <c r="H239" s="140"/>
      <c r="I239" s="128" t="e">
        <f>VLOOKUP(H239,Presupuesto!$B$11:$C$565,2,0)</f>
        <v>#N/A</v>
      </c>
      <c r="J239" s="96" t="str">
        <f t="shared" ref="J239:J271" si="13">$J$237</f>
        <v>Desarrollo del Sistema de Educación Superior</v>
      </c>
      <c r="K239" s="96" t="s">
        <v>411</v>
      </c>
    </row>
    <row r="240" spans="3:11" x14ac:dyDescent="0.25">
      <c r="C240" s="139"/>
      <c r="D240" s="156"/>
      <c r="E240" s="121"/>
      <c r="F240" s="95">
        <f t="shared" si="12"/>
        <v>0</v>
      </c>
      <c r="G240" s="159"/>
      <c r="H240" s="140"/>
      <c r="I240" s="128" t="e">
        <f>VLOOKUP(H240,Presupuesto!$B$11:$C$565,2,0)</f>
        <v>#N/A</v>
      </c>
      <c r="J240" s="96" t="str">
        <f t="shared" si="13"/>
        <v>Desarrollo del Sistema de Educación Superior</v>
      </c>
      <c r="K240" s="96" t="s">
        <v>411</v>
      </c>
    </row>
    <row r="241" spans="3:11" x14ac:dyDescent="0.25">
      <c r="C241" s="139"/>
      <c r="D241" s="156"/>
      <c r="E241" s="121"/>
      <c r="F241" s="95">
        <f t="shared" si="12"/>
        <v>0</v>
      </c>
      <c r="G241" s="159"/>
      <c r="H241" s="140"/>
      <c r="I241" s="128" t="e">
        <f>VLOOKUP(H241,Presupuesto!$B$11:$C$565,2,0)</f>
        <v>#N/A</v>
      </c>
      <c r="J241" s="96" t="str">
        <f t="shared" si="13"/>
        <v>Desarrollo del Sistema de Educación Superior</v>
      </c>
      <c r="K241" s="96" t="s">
        <v>411</v>
      </c>
    </row>
    <row r="242" spans="3:11" x14ac:dyDescent="0.25">
      <c r="C242" s="139"/>
      <c r="D242" s="156"/>
      <c r="E242" s="121"/>
      <c r="F242" s="95">
        <f t="shared" si="12"/>
        <v>0</v>
      </c>
      <c r="G242" s="159"/>
      <c r="H242" s="140"/>
      <c r="I242" s="128" t="e">
        <f>VLOOKUP(H242,Presupuesto!$B$11:$C$565,2,0)</f>
        <v>#N/A</v>
      </c>
      <c r="J242" s="96" t="str">
        <f t="shared" si="13"/>
        <v>Desarrollo del Sistema de Educación Superior</v>
      </c>
      <c r="K242" s="96" t="s">
        <v>400</v>
      </c>
    </row>
    <row r="243" spans="3:11" x14ac:dyDescent="0.25">
      <c r="C243" s="139"/>
      <c r="D243" s="156"/>
      <c r="E243" s="121"/>
      <c r="F243" s="95">
        <f t="shared" si="12"/>
        <v>0</v>
      </c>
      <c r="G243" s="159"/>
      <c r="H243" s="140"/>
      <c r="I243" s="128" t="e">
        <f>VLOOKUP(H243,Presupuesto!$B$11:$C$565,2,0)</f>
        <v>#N/A</v>
      </c>
      <c r="J243" s="96" t="str">
        <f t="shared" si="13"/>
        <v>Desarrollo del Sistema de Educación Superior</v>
      </c>
      <c r="K243" s="96" t="s">
        <v>411</v>
      </c>
    </row>
    <row r="244" spans="3:11" x14ac:dyDescent="0.25">
      <c r="C244" s="139"/>
      <c r="D244" s="156"/>
      <c r="E244" s="121"/>
      <c r="F244" s="95">
        <f t="shared" si="12"/>
        <v>0</v>
      </c>
      <c r="G244" s="159"/>
      <c r="H244" s="140"/>
      <c r="I244" s="128" t="e">
        <f>VLOOKUP(H244,Presupuesto!$B$11:$C$565,2,0)</f>
        <v>#N/A</v>
      </c>
      <c r="J244" s="96" t="str">
        <f t="shared" si="13"/>
        <v>Desarrollo del Sistema de Educación Superior</v>
      </c>
      <c r="K244" s="96" t="s">
        <v>411</v>
      </c>
    </row>
    <row r="245" spans="3:11" x14ac:dyDescent="0.25">
      <c r="C245" s="139"/>
      <c r="D245" s="156"/>
      <c r="E245" s="121"/>
      <c r="F245" s="95">
        <f t="shared" si="12"/>
        <v>0</v>
      </c>
      <c r="G245" s="159"/>
      <c r="H245" s="140"/>
      <c r="I245" s="128" t="e">
        <f>VLOOKUP(H245,Presupuesto!$B$11:$C$565,2,0)</f>
        <v>#N/A</v>
      </c>
      <c r="J245" s="96" t="str">
        <f t="shared" si="13"/>
        <v>Desarrollo del Sistema de Educación Superior</v>
      </c>
      <c r="K245" s="96" t="s">
        <v>411</v>
      </c>
    </row>
    <row r="246" spans="3:11" x14ac:dyDescent="0.25">
      <c r="C246" s="139"/>
      <c r="D246" s="156"/>
      <c r="E246" s="121"/>
      <c r="F246" s="95">
        <f t="shared" si="12"/>
        <v>0</v>
      </c>
      <c r="G246" s="159"/>
      <c r="H246" s="140"/>
      <c r="I246" s="128" t="e">
        <f>VLOOKUP(H246,Presupuesto!$B$11:$C$565,2,0)</f>
        <v>#N/A</v>
      </c>
      <c r="J246" s="96" t="str">
        <f t="shared" si="13"/>
        <v>Desarrollo del Sistema de Educación Superior</v>
      </c>
      <c r="K246" s="96" t="s">
        <v>411</v>
      </c>
    </row>
    <row r="247" spans="3:11" x14ac:dyDescent="0.25">
      <c r="C247" s="139"/>
      <c r="D247" s="156"/>
      <c r="E247" s="121"/>
      <c r="F247" s="95">
        <f t="shared" si="12"/>
        <v>0</v>
      </c>
      <c r="G247" s="159"/>
      <c r="H247" s="140"/>
      <c r="I247" s="128" t="e">
        <f>VLOOKUP(H247,Presupuesto!$B$11:$C$565,2,0)</f>
        <v>#N/A</v>
      </c>
      <c r="J247" s="96" t="str">
        <f t="shared" si="13"/>
        <v>Desarrollo del Sistema de Educación Superior</v>
      </c>
      <c r="K247" s="96" t="s">
        <v>411</v>
      </c>
    </row>
    <row r="248" spans="3:11" x14ac:dyDescent="0.25">
      <c r="C248" s="139"/>
      <c r="D248" s="156"/>
      <c r="E248" s="121"/>
      <c r="F248" s="95">
        <f t="shared" si="12"/>
        <v>0</v>
      </c>
      <c r="G248" s="159"/>
      <c r="H248" s="140"/>
      <c r="I248" s="128" t="e">
        <f>VLOOKUP(H248,Presupuesto!$B$11:$C$565,2,0)</f>
        <v>#N/A</v>
      </c>
      <c r="J248" s="96" t="str">
        <f t="shared" si="13"/>
        <v>Desarrollo del Sistema de Educación Superior</v>
      </c>
      <c r="K248" s="96" t="s">
        <v>411</v>
      </c>
    </row>
    <row r="249" spans="3:11" x14ac:dyDescent="0.25">
      <c r="C249" s="139"/>
      <c r="D249" s="156"/>
      <c r="E249" s="121"/>
      <c r="F249" s="95">
        <f t="shared" si="12"/>
        <v>0</v>
      </c>
      <c r="G249" s="159"/>
      <c r="H249" s="140"/>
      <c r="I249" s="128" t="e">
        <f>VLOOKUP(H249,Presupuesto!$B$11:$C$565,2,0)</f>
        <v>#N/A</v>
      </c>
      <c r="J249" s="96" t="str">
        <f t="shared" si="13"/>
        <v>Desarrollo del Sistema de Educación Superior</v>
      </c>
      <c r="K249" s="96" t="s">
        <v>411</v>
      </c>
    </row>
    <row r="250" spans="3:11" x14ac:dyDescent="0.25">
      <c r="C250" s="139"/>
      <c r="D250" s="156"/>
      <c r="E250" s="121"/>
      <c r="F250" s="95">
        <f t="shared" si="12"/>
        <v>0</v>
      </c>
      <c r="G250" s="159"/>
      <c r="H250" s="140"/>
      <c r="I250" s="128" t="e">
        <f>VLOOKUP(H250,Presupuesto!$B$11:$C$565,2,0)</f>
        <v>#N/A</v>
      </c>
      <c r="J250" s="96" t="str">
        <f t="shared" si="13"/>
        <v>Desarrollo del Sistema de Educación Superior</v>
      </c>
      <c r="K250" s="96" t="s">
        <v>411</v>
      </c>
    </row>
    <row r="251" spans="3:11" x14ac:dyDescent="0.25">
      <c r="C251" s="139"/>
      <c r="D251" s="156"/>
      <c r="E251" s="121"/>
      <c r="F251" s="95">
        <f t="shared" si="12"/>
        <v>0</v>
      </c>
      <c r="G251" s="159"/>
      <c r="H251" s="140"/>
      <c r="I251" s="128" t="e">
        <f>VLOOKUP(H251,Presupuesto!$B$11:$C$565,2,0)</f>
        <v>#N/A</v>
      </c>
      <c r="J251" s="96" t="str">
        <f t="shared" si="13"/>
        <v>Desarrollo del Sistema de Educación Superior</v>
      </c>
      <c r="K251" s="96" t="s">
        <v>411</v>
      </c>
    </row>
    <row r="252" spans="3:11" x14ac:dyDescent="0.25">
      <c r="C252" s="139"/>
      <c r="D252" s="156"/>
      <c r="E252" s="121"/>
      <c r="F252" s="95">
        <f t="shared" si="12"/>
        <v>0</v>
      </c>
      <c r="G252" s="159"/>
      <c r="H252" s="140"/>
      <c r="I252" s="128" t="e">
        <f>VLOOKUP(H252,Presupuesto!$B$11:$C$565,2,0)</f>
        <v>#N/A</v>
      </c>
      <c r="J252" s="96" t="str">
        <f t="shared" si="13"/>
        <v>Desarrollo del Sistema de Educación Superior</v>
      </c>
      <c r="K252" s="96" t="s">
        <v>411</v>
      </c>
    </row>
    <row r="253" spans="3:11" x14ac:dyDescent="0.25">
      <c r="C253" s="139"/>
      <c r="D253" s="156"/>
      <c r="E253" s="121"/>
      <c r="F253" s="95">
        <f t="shared" si="12"/>
        <v>0</v>
      </c>
      <c r="G253" s="159"/>
      <c r="H253" s="140"/>
      <c r="I253" s="128" t="e">
        <f>VLOOKUP(H253,Presupuesto!$B$11:$C$565,2,0)</f>
        <v>#N/A</v>
      </c>
      <c r="J253" s="96" t="str">
        <f t="shared" si="13"/>
        <v>Desarrollo del Sistema de Educación Superior</v>
      </c>
      <c r="K253" s="96" t="s">
        <v>411</v>
      </c>
    </row>
    <row r="254" spans="3:11" x14ac:dyDescent="0.25">
      <c r="C254" s="139"/>
      <c r="D254" s="156"/>
      <c r="E254" s="121"/>
      <c r="F254" s="95">
        <f t="shared" si="12"/>
        <v>0</v>
      </c>
      <c r="G254" s="159"/>
      <c r="H254" s="140"/>
      <c r="I254" s="128" t="e">
        <f>VLOOKUP(H254,Presupuesto!$B$11:$C$565,2,0)</f>
        <v>#N/A</v>
      </c>
      <c r="J254" s="96" t="str">
        <f t="shared" si="13"/>
        <v>Desarrollo del Sistema de Educación Superior</v>
      </c>
      <c r="K254" s="96" t="s">
        <v>411</v>
      </c>
    </row>
    <row r="255" spans="3:11" x14ac:dyDescent="0.25">
      <c r="C255" s="139"/>
      <c r="D255" s="156"/>
      <c r="E255" s="121"/>
      <c r="F255" s="95">
        <f t="shared" si="12"/>
        <v>0</v>
      </c>
      <c r="G255" s="159"/>
      <c r="H255" s="140"/>
      <c r="I255" s="128" t="e">
        <f>VLOOKUP(H255,Presupuesto!$B$11:$C$565,2,0)</f>
        <v>#N/A</v>
      </c>
      <c r="J255" s="96" t="str">
        <f t="shared" si="13"/>
        <v>Desarrollo del Sistema de Educación Superior</v>
      </c>
      <c r="K255" s="96" t="s">
        <v>411</v>
      </c>
    </row>
    <row r="256" spans="3:11" x14ac:dyDescent="0.25">
      <c r="C256" s="139"/>
      <c r="D256" s="156"/>
      <c r="E256" s="121"/>
      <c r="F256" s="95">
        <f t="shared" si="12"/>
        <v>0</v>
      </c>
      <c r="G256" s="159"/>
      <c r="H256" s="140"/>
      <c r="I256" s="128" t="e">
        <f>VLOOKUP(H256,Presupuesto!$B$11:$C$565,2,0)</f>
        <v>#N/A</v>
      </c>
      <c r="J256" s="96" t="str">
        <f t="shared" si="13"/>
        <v>Desarrollo del Sistema de Educación Superior</v>
      </c>
      <c r="K256" s="96" t="s">
        <v>411</v>
      </c>
    </row>
    <row r="257" spans="3:11" x14ac:dyDescent="0.25">
      <c r="C257" s="139"/>
      <c r="D257" s="156"/>
      <c r="E257" s="121"/>
      <c r="F257" s="95">
        <f t="shared" si="12"/>
        <v>0</v>
      </c>
      <c r="G257" s="159"/>
      <c r="H257" s="140"/>
      <c r="I257" s="128" t="e">
        <f>VLOOKUP(H257,Presupuesto!$B$11:$C$565,2,0)</f>
        <v>#N/A</v>
      </c>
      <c r="J257" s="96" t="str">
        <f t="shared" si="13"/>
        <v>Desarrollo del Sistema de Educación Superior</v>
      </c>
      <c r="K257" s="96" t="s">
        <v>411</v>
      </c>
    </row>
    <row r="258" spans="3:11" x14ac:dyDescent="0.25">
      <c r="C258" s="139"/>
      <c r="D258" s="156"/>
      <c r="E258" s="121"/>
      <c r="F258" s="95">
        <f t="shared" si="12"/>
        <v>0</v>
      </c>
      <c r="G258" s="159"/>
      <c r="H258" s="140"/>
      <c r="I258" s="128" t="e">
        <f>VLOOKUP(H258,Presupuesto!$B$11:$C$565,2,0)</f>
        <v>#N/A</v>
      </c>
      <c r="J258" s="96" t="str">
        <f t="shared" si="13"/>
        <v>Desarrollo del Sistema de Educación Superior</v>
      </c>
      <c r="K258" s="96" t="s">
        <v>411</v>
      </c>
    </row>
    <row r="259" spans="3:11" x14ac:dyDescent="0.25">
      <c r="C259" s="141"/>
      <c r="D259" s="149"/>
      <c r="E259" s="116"/>
      <c r="F259" s="95">
        <f t="shared" si="12"/>
        <v>0</v>
      </c>
      <c r="G259" s="159"/>
      <c r="H259" s="142"/>
      <c r="I259" s="128" t="e">
        <f>VLOOKUP(H259,Presupuesto!$B$11:$C$565,2,0)</f>
        <v>#N/A</v>
      </c>
      <c r="J259" s="96" t="str">
        <f t="shared" si="13"/>
        <v>Desarrollo del Sistema de Educación Superior</v>
      </c>
      <c r="K259" s="96" t="s">
        <v>411</v>
      </c>
    </row>
    <row r="260" spans="3:11" x14ac:dyDescent="0.25">
      <c r="C260" s="141"/>
      <c r="D260" s="149"/>
      <c r="E260" s="116"/>
      <c r="F260" s="95">
        <f t="shared" si="12"/>
        <v>0</v>
      </c>
      <c r="G260" s="159"/>
      <c r="H260" s="142"/>
      <c r="I260" s="128" t="e">
        <f>VLOOKUP(H260,Presupuesto!$B$11:$C$565,2,0)</f>
        <v>#N/A</v>
      </c>
      <c r="J260" s="96" t="str">
        <f t="shared" si="13"/>
        <v>Desarrollo del Sistema de Educación Superior</v>
      </c>
      <c r="K260" s="96" t="s">
        <v>411</v>
      </c>
    </row>
    <row r="261" spans="3:11" x14ac:dyDescent="0.25">
      <c r="C261" s="141"/>
      <c r="D261" s="149"/>
      <c r="E261" s="116"/>
      <c r="F261" s="95">
        <f t="shared" si="12"/>
        <v>0</v>
      </c>
      <c r="G261" s="159"/>
      <c r="H261" s="142"/>
      <c r="I261" s="128" t="e">
        <f>VLOOKUP(H261,Presupuesto!$B$11:$C$565,2,0)</f>
        <v>#N/A</v>
      </c>
      <c r="J261" s="96" t="str">
        <f t="shared" si="13"/>
        <v>Desarrollo del Sistema de Educación Superior</v>
      </c>
      <c r="K261" s="96" t="s">
        <v>411</v>
      </c>
    </row>
    <row r="262" spans="3:11" x14ac:dyDescent="0.25">
      <c r="C262" s="141"/>
      <c r="D262" s="149"/>
      <c r="E262" s="116"/>
      <c r="F262" s="95">
        <f t="shared" si="12"/>
        <v>0</v>
      </c>
      <c r="G262" s="159"/>
      <c r="H262" s="142"/>
      <c r="I262" s="128" t="e">
        <f>VLOOKUP(H262,Presupuesto!$B$11:$C$565,2,0)</f>
        <v>#N/A</v>
      </c>
      <c r="J262" s="96" t="str">
        <f t="shared" si="13"/>
        <v>Desarrollo del Sistema de Educación Superior</v>
      </c>
      <c r="K262" s="96" t="s">
        <v>411</v>
      </c>
    </row>
    <row r="263" spans="3:11" x14ac:dyDescent="0.25">
      <c r="C263" s="141"/>
      <c r="D263" s="149"/>
      <c r="E263" s="116"/>
      <c r="F263" s="95">
        <f t="shared" si="12"/>
        <v>0</v>
      </c>
      <c r="G263" s="159"/>
      <c r="H263" s="142"/>
      <c r="I263" s="128" t="e">
        <f>VLOOKUP(H263,Presupuesto!$B$11:$C$565,2,0)</f>
        <v>#N/A</v>
      </c>
      <c r="J263" s="96" t="str">
        <f t="shared" si="13"/>
        <v>Desarrollo del Sistema de Educación Superior</v>
      </c>
      <c r="K263" s="96" t="s">
        <v>411</v>
      </c>
    </row>
    <row r="264" spans="3:11" x14ac:dyDescent="0.25">
      <c r="C264" s="141"/>
      <c r="D264" s="149"/>
      <c r="E264" s="116"/>
      <c r="F264" s="95">
        <f t="shared" si="12"/>
        <v>0</v>
      </c>
      <c r="G264" s="159"/>
      <c r="H264" s="142"/>
      <c r="I264" s="128" t="e">
        <f>VLOOKUP(H264,Presupuesto!$B$11:$C$565,2,0)</f>
        <v>#N/A</v>
      </c>
      <c r="J264" s="96" t="str">
        <f t="shared" si="13"/>
        <v>Desarrollo del Sistema de Educación Superior</v>
      </c>
      <c r="K264" s="96" t="s">
        <v>411</v>
      </c>
    </row>
    <row r="265" spans="3:11" x14ac:dyDescent="0.25">
      <c r="C265" s="141"/>
      <c r="D265" s="149"/>
      <c r="E265" s="116"/>
      <c r="F265" s="95">
        <f t="shared" si="12"/>
        <v>0</v>
      </c>
      <c r="G265" s="159"/>
      <c r="H265" s="142"/>
      <c r="I265" s="128" t="e">
        <f>VLOOKUP(H265,Presupuesto!$B$11:$C$565,2,0)</f>
        <v>#N/A</v>
      </c>
      <c r="J265" s="96" t="str">
        <f t="shared" si="13"/>
        <v>Desarrollo del Sistema de Educación Superior</v>
      </c>
      <c r="K265" s="96" t="s">
        <v>411</v>
      </c>
    </row>
    <row r="266" spans="3:11" x14ac:dyDescent="0.25">
      <c r="C266" s="141"/>
      <c r="D266" s="149"/>
      <c r="E266" s="116"/>
      <c r="F266" s="95">
        <f t="shared" si="12"/>
        <v>0</v>
      </c>
      <c r="G266" s="159"/>
      <c r="H266" s="142"/>
      <c r="I266" s="128" t="e">
        <f>VLOOKUP(H266,Presupuesto!$B$11:$C$565,2,0)</f>
        <v>#N/A</v>
      </c>
      <c r="J266" s="96" t="str">
        <f t="shared" si="13"/>
        <v>Desarrollo del Sistema de Educación Superior</v>
      </c>
      <c r="K266" s="96" t="s">
        <v>411</v>
      </c>
    </row>
    <row r="267" spans="3:11" x14ac:dyDescent="0.25">
      <c r="C267" s="143"/>
      <c r="D267" s="149"/>
      <c r="E267" s="116"/>
      <c r="F267" s="95">
        <f t="shared" si="12"/>
        <v>0</v>
      </c>
      <c r="G267" s="159"/>
      <c r="H267" s="144"/>
      <c r="I267" s="128" t="e">
        <f>VLOOKUP(H267,Presupuesto!$B$11:$C$565,2,0)</f>
        <v>#N/A</v>
      </c>
      <c r="J267" s="96" t="str">
        <f t="shared" si="13"/>
        <v>Desarrollo del Sistema de Educación Superior</v>
      </c>
      <c r="K267" s="96" t="s">
        <v>402</v>
      </c>
    </row>
    <row r="268" spans="3:11" x14ac:dyDescent="0.25">
      <c r="C268" s="143"/>
      <c r="D268" s="149"/>
      <c r="E268" s="116"/>
      <c r="F268" s="95">
        <f t="shared" si="12"/>
        <v>0</v>
      </c>
      <c r="G268" s="159"/>
      <c r="H268" s="144"/>
      <c r="I268" s="128" t="e">
        <f>VLOOKUP(H268,Presupuesto!$B$11:$C$565,2,0)</f>
        <v>#N/A</v>
      </c>
      <c r="J268" s="96" t="str">
        <f t="shared" si="13"/>
        <v>Desarrollo del Sistema de Educación Superior</v>
      </c>
      <c r="K268" s="96" t="s">
        <v>411</v>
      </c>
    </row>
    <row r="269" spans="3:11" x14ac:dyDescent="0.25">
      <c r="C269" s="143"/>
      <c r="D269" s="149"/>
      <c r="E269" s="116"/>
      <c r="F269" s="95">
        <f t="shared" si="12"/>
        <v>0</v>
      </c>
      <c r="G269" s="159"/>
      <c r="H269" s="144"/>
      <c r="I269" s="128" t="e">
        <f>VLOOKUP(H269,Presupuesto!$B$11:$C$565,2,0)</f>
        <v>#N/A</v>
      </c>
      <c r="J269" s="96" t="str">
        <f t="shared" si="13"/>
        <v>Desarrollo del Sistema de Educación Superior</v>
      </c>
      <c r="K269" s="96" t="s">
        <v>411</v>
      </c>
    </row>
    <row r="270" spans="3:11" x14ac:dyDescent="0.25">
      <c r="C270" s="143"/>
      <c r="D270" s="149"/>
      <c r="E270" s="116"/>
      <c r="F270" s="95">
        <f t="shared" si="12"/>
        <v>0</v>
      </c>
      <c r="G270" s="159"/>
      <c r="H270" s="144"/>
      <c r="I270" s="128" t="e">
        <f>VLOOKUP(H270,Presupuesto!$B$11:$C$565,2,0)</f>
        <v>#N/A</v>
      </c>
      <c r="J270" s="96" t="str">
        <f t="shared" si="13"/>
        <v>Desarrollo del Sistema de Educación Superior</v>
      </c>
      <c r="K270" s="96" t="s">
        <v>411</v>
      </c>
    </row>
    <row r="271" spans="3:11" ht="15.75" thickBot="1" x14ac:dyDescent="0.3">
      <c r="C271" s="145"/>
      <c r="D271" s="157"/>
      <c r="E271" s="101"/>
      <c r="F271" s="103">
        <f t="shared" si="12"/>
        <v>0</v>
      </c>
      <c r="G271" s="160"/>
      <c r="H271" s="146"/>
      <c r="I271" s="130" t="e">
        <f>VLOOKUP(H271,Presupuesto!$B$11:$C$565,2,0)</f>
        <v>#N/A</v>
      </c>
      <c r="J271" s="104" t="str">
        <f t="shared" si="13"/>
        <v>Desarrollo del Sistema de Educación Superior</v>
      </c>
      <c r="K271" s="122" t="s">
        <v>393</v>
      </c>
    </row>
    <row r="273" spans="3:11" ht="15.75" thickBot="1" x14ac:dyDescent="0.3"/>
    <row r="274" spans="3:11" ht="15.75" thickBot="1" x14ac:dyDescent="0.3">
      <c r="C274" s="155" t="s">
        <v>53</v>
      </c>
      <c r="D274" s="324">
        <f>SUM(F281:F315)</f>
        <v>25000000</v>
      </c>
      <c r="F274" s="70"/>
      <c r="G274" s="78"/>
      <c r="H274" s="70"/>
      <c r="I274" s="70"/>
    </row>
    <row r="275" spans="3:11" x14ac:dyDescent="0.25">
      <c r="C275" s="70"/>
      <c r="D275" s="31"/>
      <c r="E275" s="91"/>
      <c r="F275" s="91"/>
      <c r="G275" s="91"/>
      <c r="H275" s="75"/>
      <c r="I275" s="75"/>
      <c r="J275" s="75"/>
      <c r="K275" s="110"/>
    </row>
    <row r="276" spans="3:11" x14ac:dyDescent="0.25">
      <c r="C276" s="70"/>
      <c r="D276" s="31"/>
      <c r="E276" s="91"/>
      <c r="F276" s="91"/>
      <c r="G276" s="91"/>
      <c r="H276" s="75"/>
      <c r="I276" s="75"/>
      <c r="J276" s="75"/>
      <c r="K276" s="110"/>
    </row>
    <row r="277" spans="3:11" ht="15.75" x14ac:dyDescent="0.25">
      <c r="C277" s="200" t="s">
        <v>391</v>
      </c>
      <c r="D277" s="322" t="s">
        <v>2259</v>
      </c>
      <c r="E277" s="91"/>
      <c r="F277" s="91"/>
      <c r="G277" s="91"/>
      <c r="H277" s="75"/>
      <c r="I277" s="75"/>
      <c r="J277" s="75"/>
      <c r="K277" s="110"/>
    </row>
    <row r="278" spans="3:11" ht="18.75" x14ac:dyDescent="0.25">
      <c r="C278" s="205" t="s">
        <v>2122</v>
      </c>
      <c r="D278" s="31"/>
      <c r="E278" s="91"/>
      <c r="F278" s="91"/>
      <c r="G278" s="91"/>
      <c r="H278" s="75"/>
      <c r="I278" s="75"/>
      <c r="J278" s="75"/>
      <c r="K278" s="110"/>
    </row>
    <row r="279" spans="3:11" ht="15.75" thickBot="1" x14ac:dyDescent="0.3">
      <c r="F279" s="91"/>
      <c r="G279" s="75"/>
      <c r="H279" s="75"/>
      <c r="I279" s="75"/>
    </row>
    <row r="280" spans="3:11" ht="30.75" thickBot="1" x14ac:dyDescent="0.3">
      <c r="C280" s="127" t="s">
        <v>44</v>
      </c>
      <c r="D280" s="127" t="s">
        <v>55</v>
      </c>
      <c r="E280" s="134" t="s">
        <v>57</v>
      </c>
      <c r="F280" s="133" t="s">
        <v>27</v>
      </c>
      <c r="G280" s="131" t="s">
        <v>130</v>
      </c>
      <c r="H280" s="134" t="s">
        <v>46</v>
      </c>
      <c r="I280" s="131" t="s">
        <v>131</v>
      </c>
      <c r="J280" s="131" t="s">
        <v>409</v>
      </c>
      <c r="K280" s="131" t="s">
        <v>410</v>
      </c>
    </row>
    <row r="281" spans="3:11" x14ac:dyDescent="0.25">
      <c r="C281" s="215" t="s">
        <v>438</v>
      </c>
      <c r="D281" s="216"/>
      <c r="E281" s="214">
        <f>HLOOKUP(C281,$AH$2:$BU$3,2,0)</f>
        <v>620</v>
      </c>
      <c r="F281" s="95">
        <f t="shared" ref="F281:F315" si="14">D281*E281</f>
        <v>0</v>
      </c>
      <c r="G281" s="159"/>
      <c r="H281" s="140"/>
      <c r="I281" s="128" t="e">
        <f>VLOOKUP(H281,Presupuesto!$B$11:$C$565,2,0)</f>
        <v>#N/A</v>
      </c>
      <c r="J281" s="213" t="s">
        <v>1453</v>
      </c>
      <c r="K281" s="96" t="s">
        <v>393</v>
      </c>
    </row>
    <row r="282" spans="3:11" ht="30" x14ac:dyDescent="0.25">
      <c r="C282" s="734" t="s">
        <v>2249</v>
      </c>
      <c r="D282" s="156">
        <v>1</v>
      </c>
      <c r="E282" s="121">
        <v>25000000</v>
      </c>
      <c r="F282" s="95">
        <f t="shared" si="14"/>
        <v>25000000</v>
      </c>
      <c r="G282" s="159" t="s">
        <v>1540</v>
      </c>
      <c r="H282" s="140" t="s">
        <v>296</v>
      </c>
      <c r="I282" s="128" t="str">
        <f>VLOOKUP(H282,Presupuesto!$B$11:$C$565,2,0)</f>
        <v>SERVICIOS DE INTERNET</v>
      </c>
      <c r="J282" s="96" t="s">
        <v>1475</v>
      </c>
      <c r="K282" s="96" t="s">
        <v>398</v>
      </c>
    </row>
    <row r="283" spans="3:11" x14ac:dyDescent="0.25">
      <c r="C283" s="139"/>
      <c r="D283" s="156"/>
      <c r="E283" s="121"/>
      <c r="F283" s="95">
        <f t="shared" si="14"/>
        <v>0</v>
      </c>
      <c r="G283" s="159"/>
      <c r="H283" s="140"/>
      <c r="I283" s="128" t="e">
        <f>VLOOKUP(H283,Presupuesto!$B$11:$C$565,2,0)</f>
        <v>#N/A</v>
      </c>
      <c r="J283" s="96" t="str">
        <f t="shared" ref="J283:J315" si="15">$J$281</f>
        <v>Desarrollo del Sistema de Educación Superior</v>
      </c>
      <c r="K283" s="96" t="s">
        <v>411</v>
      </c>
    </row>
    <row r="284" spans="3:11" x14ac:dyDescent="0.25">
      <c r="C284" s="139"/>
      <c r="D284" s="156"/>
      <c r="E284" s="121"/>
      <c r="F284" s="95">
        <f t="shared" si="14"/>
        <v>0</v>
      </c>
      <c r="G284" s="159"/>
      <c r="H284" s="140"/>
      <c r="I284" s="128" t="e">
        <f>VLOOKUP(H284,Presupuesto!$B$11:$C$565,2,0)</f>
        <v>#N/A</v>
      </c>
      <c r="J284" s="96" t="str">
        <f t="shared" si="15"/>
        <v>Desarrollo del Sistema de Educación Superior</v>
      </c>
      <c r="K284" s="96" t="s">
        <v>411</v>
      </c>
    </row>
    <row r="285" spans="3:11" x14ac:dyDescent="0.25">
      <c r="C285" s="139"/>
      <c r="D285" s="156"/>
      <c r="E285" s="121"/>
      <c r="F285" s="95">
        <f t="shared" si="14"/>
        <v>0</v>
      </c>
      <c r="G285" s="159"/>
      <c r="H285" s="140"/>
      <c r="I285" s="128" t="e">
        <f>VLOOKUP(H285,Presupuesto!$B$11:$C$565,2,0)</f>
        <v>#N/A</v>
      </c>
      <c r="J285" s="96" t="str">
        <f t="shared" si="15"/>
        <v>Desarrollo del Sistema de Educación Superior</v>
      </c>
      <c r="K285" s="96" t="s">
        <v>411</v>
      </c>
    </row>
    <row r="286" spans="3:11" x14ac:dyDescent="0.25">
      <c r="C286" s="139"/>
      <c r="D286" s="156"/>
      <c r="E286" s="121"/>
      <c r="F286" s="95">
        <f t="shared" si="14"/>
        <v>0</v>
      </c>
      <c r="G286" s="159"/>
      <c r="H286" s="140"/>
      <c r="I286" s="128" t="e">
        <f>VLOOKUP(H286,Presupuesto!$B$11:$C$565,2,0)</f>
        <v>#N/A</v>
      </c>
      <c r="J286" s="96" t="str">
        <f t="shared" si="15"/>
        <v>Desarrollo del Sistema de Educación Superior</v>
      </c>
      <c r="K286" s="96" t="s">
        <v>400</v>
      </c>
    </row>
    <row r="287" spans="3:11" x14ac:dyDescent="0.25">
      <c r="C287" s="139"/>
      <c r="D287" s="156"/>
      <c r="E287" s="121"/>
      <c r="F287" s="95">
        <f t="shared" si="14"/>
        <v>0</v>
      </c>
      <c r="G287" s="159"/>
      <c r="H287" s="140"/>
      <c r="I287" s="128" t="e">
        <f>VLOOKUP(H287,Presupuesto!$B$11:$C$565,2,0)</f>
        <v>#N/A</v>
      </c>
      <c r="J287" s="96" t="str">
        <f t="shared" si="15"/>
        <v>Desarrollo del Sistema de Educación Superior</v>
      </c>
      <c r="K287" s="96" t="s">
        <v>411</v>
      </c>
    </row>
    <row r="288" spans="3:11" x14ac:dyDescent="0.25">
      <c r="C288" s="139"/>
      <c r="D288" s="156"/>
      <c r="E288" s="121"/>
      <c r="F288" s="95">
        <f t="shared" si="14"/>
        <v>0</v>
      </c>
      <c r="G288" s="159"/>
      <c r="H288" s="140"/>
      <c r="I288" s="128" t="e">
        <f>VLOOKUP(H288,Presupuesto!$B$11:$C$565,2,0)</f>
        <v>#N/A</v>
      </c>
      <c r="J288" s="96" t="str">
        <f t="shared" si="15"/>
        <v>Desarrollo del Sistema de Educación Superior</v>
      </c>
      <c r="K288" s="96" t="s">
        <v>411</v>
      </c>
    </row>
    <row r="289" spans="3:11" x14ac:dyDescent="0.25">
      <c r="C289" s="139"/>
      <c r="D289" s="156"/>
      <c r="E289" s="121"/>
      <c r="F289" s="95">
        <f t="shared" si="14"/>
        <v>0</v>
      </c>
      <c r="G289" s="159"/>
      <c r="H289" s="140"/>
      <c r="I289" s="128" t="e">
        <f>VLOOKUP(H289,Presupuesto!$B$11:$C$565,2,0)</f>
        <v>#N/A</v>
      </c>
      <c r="J289" s="96" t="str">
        <f t="shared" si="15"/>
        <v>Desarrollo del Sistema de Educación Superior</v>
      </c>
      <c r="K289" s="96" t="s">
        <v>411</v>
      </c>
    </row>
    <row r="290" spans="3:11" x14ac:dyDescent="0.25">
      <c r="C290" s="139"/>
      <c r="D290" s="156"/>
      <c r="E290" s="121"/>
      <c r="F290" s="95">
        <f t="shared" si="14"/>
        <v>0</v>
      </c>
      <c r="G290" s="159"/>
      <c r="H290" s="140"/>
      <c r="I290" s="128" t="e">
        <f>VLOOKUP(H290,Presupuesto!$B$11:$C$565,2,0)</f>
        <v>#N/A</v>
      </c>
      <c r="J290" s="96" t="str">
        <f t="shared" si="15"/>
        <v>Desarrollo del Sistema de Educación Superior</v>
      </c>
      <c r="K290" s="96" t="s">
        <v>411</v>
      </c>
    </row>
    <row r="291" spans="3:11" x14ac:dyDescent="0.25">
      <c r="C291" s="139"/>
      <c r="D291" s="156"/>
      <c r="E291" s="121"/>
      <c r="F291" s="95">
        <f t="shared" si="14"/>
        <v>0</v>
      </c>
      <c r="G291" s="159"/>
      <c r="H291" s="140"/>
      <c r="I291" s="128" t="e">
        <f>VLOOKUP(H291,Presupuesto!$B$11:$C$565,2,0)</f>
        <v>#N/A</v>
      </c>
      <c r="J291" s="96" t="str">
        <f t="shared" si="15"/>
        <v>Desarrollo del Sistema de Educación Superior</v>
      </c>
      <c r="K291" s="96" t="s">
        <v>411</v>
      </c>
    </row>
    <row r="292" spans="3:11" x14ac:dyDescent="0.25">
      <c r="C292" s="139"/>
      <c r="D292" s="156"/>
      <c r="E292" s="121"/>
      <c r="F292" s="95">
        <f t="shared" si="14"/>
        <v>0</v>
      </c>
      <c r="G292" s="159"/>
      <c r="H292" s="140"/>
      <c r="I292" s="128" t="e">
        <f>VLOOKUP(H292,Presupuesto!$B$11:$C$565,2,0)</f>
        <v>#N/A</v>
      </c>
      <c r="J292" s="96" t="str">
        <f t="shared" si="15"/>
        <v>Desarrollo del Sistema de Educación Superior</v>
      </c>
      <c r="K292" s="96" t="s">
        <v>411</v>
      </c>
    </row>
    <row r="293" spans="3:11" x14ac:dyDescent="0.25">
      <c r="C293" s="139"/>
      <c r="D293" s="156"/>
      <c r="E293" s="121"/>
      <c r="F293" s="95">
        <f t="shared" si="14"/>
        <v>0</v>
      </c>
      <c r="G293" s="159"/>
      <c r="H293" s="140"/>
      <c r="I293" s="128" t="e">
        <f>VLOOKUP(H293,Presupuesto!$B$11:$C$565,2,0)</f>
        <v>#N/A</v>
      </c>
      <c r="J293" s="96" t="str">
        <f t="shared" si="15"/>
        <v>Desarrollo del Sistema de Educación Superior</v>
      </c>
      <c r="K293" s="96" t="s">
        <v>411</v>
      </c>
    </row>
    <row r="294" spans="3:11" x14ac:dyDescent="0.25">
      <c r="C294" s="139"/>
      <c r="D294" s="156"/>
      <c r="E294" s="121"/>
      <c r="F294" s="95">
        <f t="shared" si="14"/>
        <v>0</v>
      </c>
      <c r="G294" s="159"/>
      <c r="H294" s="140"/>
      <c r="I294" s="128" t="e">
        <f>VLOOKUP(H294,Presupuesto!$B$11:$C$565,2,0)</f>
        <v>#N/A</v>
      </c>
      <c r="J294" s="96" t="str">
        <f t="shared" si="15"/>
        <v>Desarrollo del Sistema de Educación Superior</v>
      </c>
      <c r="K294" s="96" t="s">
        <v>411</v>
      </c>
    </row>
    <row r="295" spans="3:11" x14ac:dyDescent="0.25">
      <c r="C295" s="139"/>
      <c r="D295" s="156"/>
      <c r="E295" s="121"/>
      <c r="F295" s="95">
        <f t="shared" si="14"/>
        <v>0</v>
      </c>
      <c r="G295" s="159"/>
      <c r="H295" s="140"/>
      <c r="I295" s="128" t="e">
        <f>VLOOKUP(H295,Presupuesto!$B$11:$C$565,2,0)</f>
        <v>#N/A</v>
      </c>
      <c r="J295" s="96" t="str">
        <f t="shared" si="15"/>
        <v>Desarrollo del Sistema de Educación Superior</v>
      </c>
      <c r="K295" s="96" t="s">
        <v>411</v>
      </c>
    </row>
    <row r="296" spans="3:11" x14ac:dyDescent="0.25">
      <c r="C296" s="139"/>
      <c r="D296" s="156"/>
      <c r="E296" s="121"/>
      <c r="F296" s="95">
        <f t="shared" si="14"/>
        <v>0</v>
      </c>
      <c r="G296" s="159"/>
      <c r="H296" s="140"/>
      <c r="I296" s="128" t="e">
        <f>VLOOKUP(H296,Presupuesto!$B$11:$C$565,2,0)</f>
        <v>#N/A</v>
      </c>
      <c r="J296" s="96" t="str">
        <f t="shared" si="15"/>
        <v>Desarrollo del Sistema de Educación Superior</v>
      </c>
      <c r="K296" s="96" t="s">
        <v>411</v>
      </c>
    </row>
    <row r="297" spans="3:11" x14ac:dyDescent="0.25">
      <c r="C297" s="139"/>
      <c r="D297" s="156"/>
      <c r="E297" s="121"/>
      <c r="F297" s="95">
        <f t="shared" si="14"/>
        <v>0</v>
      </c>
      <c r="G297" s="159"/>
      <c r="H297" s="140"/>
      <c r="I297" s="128" t="e">
        <f>VLOOKUP(H297,Presupuesto!$B$11:$C$565,2,0)</f>
        <v>#N/A</v>
      </c>
      <c r="J297" s="96" t="str">
        <f t="shared" si="15"/>
        <v>Desarrollo del Sistema de Educación Superior</v>
      </c>
      <c r="K297" s="96" t="s">
        <v>411</v>
      </c>
    </row>
    <row r="298" spans="3:11" x14ac:dyDescent="0.25">
      <c r="C298" s="139"/>
      <c r="D298" s="156"/>
      <c r="E298" s="121"/>
      <c r="F298" s="95">
        <f t="shared" si="14"/>
        <v>0</v>
      </c>
      <c r="G298" s="159"/>
      <c r="H298" s="140"/>
      <c r="I298" s="128" t="e">
        <f>VLOOKUP(H298,Presupuesto!$B$11:$C$565,2,0)</f>
        <v>#N/A</v>
      </c>
      <c r="J298" s="96" t="str">
        <f t="shared" si="15"/>
        <v>Desarrollo del Sistema de Educación Superior</v>
      </c>
      <c r="K298" s="96" t="s">
        <v>411</v>
      </c>
    </row>
    <row r="299" spans="3:11" x14ac:dyDescent="0.25">
      <c r="C299" s="139"/>
      <c r="D299" s="156"/>
      <c r="E299" s="121"/>
      <c r="F299" s="95">
        <f t="shared" si="14"/>
        <v>0</v>
      </c>
      <c r="G299" s="159"/>
      <c r="H299" s="140"/>
      <c r="I299" s="128" t="e">
        <f>VLOOKUP(H299,Presupuesto!$B$11:$C$565,2,0)</f>
        <v>#N/A</v>
      </c>
      <c r="J299" s="96" t="str">
        <f t="shared" si="15"/>
        <v>Desarrollo del Sistema de Educación Superior</v>
      </c>
      <c r="K299" s="96" t="s">
        <v>411</v>
      </c>
    </row>
    <row r="300" spans="3:11" x14ac:dyDescent="0.25">
      <c r="C300" s="139"/>
      <c r="D300" s="156"/>
      <c r="E300" s="121"/>
      <c r="F300" s="95">
        <f t="shared" si="14"/>
        <v>0</v>
      </c>
      <c r="G300" s="159"/>
      <c r="H300" s="140"/>
      <c r="I300" s="128" t="e">
        <f>VLOOKUP(H300,Presupuesto!$B$11:$C$565,2,0)</f>
        <v>#N/A</v>
      </c>
      <c r="J300" s="96" t="str">
        <f t="shared" si="15"/>
        <v>Desarrollo del Sistema de Educación Superior</v>
      </c>
      <c r="K300" s="96" t="s">
        <v>411</v>
      </c>
    </row>
    <row r="301" spans="3:11" x14ac:dyDescent="0.25">
      <c r="C301" s="139"/>
      <c r="D301" s="156"/>
      <c r="E301" s="121"/>
      <c r="F301" s="95">
        <f t="shared" si="14"/>
        <v>0</v>
      </c>
      <c r="G301" s="159"/>
      <c r="H301" s="140"/>
      <c r="I301" s="128" t="e">
        <f>VLOOKUP(H301,Presupuesto!$B$11:$C$565,2,0)</f>
        <v>#N/A</v>
      </c>
      <c r="J301" s="96" t="str">
        <f t="shared" si="15"/>
        <v>Desarrollo del Sistema de Educación Superior</v>
      </c>
      <c r="K301" s="96" t="s">
        <v>411</v>
      </c>
    </row>
    <row r="302" spans="3:11" x14ac:dyDescent="0.25">
      <c r="C302" s="139"/>
      <c r="D302" s="156"/>
      <c r="E302" s="121"/>
      <c r="F302" s="95">
        <f t="shared" si="14"/>
        <v>0</v>
      </c>
      <c r="G302" s="159"/>
      <c r="H302" s="140"/>
      <c r="I302" s="128" t="e">
        <f>VLOOKUP(H302,Presupuesto!$B$11:$C$565,2,0)</f>
        <v>#N/A</v>
      </c>
      <c r="J302" s="96" t="str">
        <f t="shared" si="15"/>
        <v>Desarrollo del Sistema de Educación Superior</v>
      </c>
      <c r="K302" s="96" t="s">
        <v>411</v>
      </c>
    </row>
    <row r="303" spans="3:11" x14ac:dyDescent="0.25">
      <c r="C303" s="141"/>
      <c r="D303" s="149"/>
      <c r="E303" s="116"/>
      <c r="F303" s="95">
        <f t="shared" si="14"/>
        <v>0</v>
      </c>
      <c r="G303" s="159"/>
      <c r="H303" s="142"/>
      <c r="I303" s="128" t="e">
        <f>VLOOKUP(H303,Presupuesto!$B$11:$C$565,2,0)</f>
        <v>#N/A</v>
      </c>
      <c r="J303" s="96" t="str">
        <f t="shared" si="15"/>
        <v>Desarrollo del Sistema de Educación Superior</v>
      </c>
      <c r="K303" s="96" t="s">
        <v>411</v>
      </c>
    </row>
    <row r="304" spans="3:11" x14ac:dyDescent="0.25">
      <c r="C304" s="141"/>
      <c r="D304" s="149"/>
      <c r="E304" s="116"/>
      <c r="F304" s="95">
        <f t="shared" si="14"/>
        <v>0</v>
      </c>
      <c r="G304" s="159"/>
      <c r="H304" s="142"/>
      <c r="I304" s="128" t="e">
        <f>VLOOKUP(H304,Presupuesto!$B$11:$C$565,2,0)</f>
        <v>#N/A</v>
      </c>
      <c r="J304" s="96" t="str">
        <f t="shared" si="15"/>
        <v>Desarrollo del Sistema de Educación Superior</v>
      </c>
      <c r="K304" s="96" t="s">
        <v>411</v>
      </c>
    </row>
    <row r="305" spans="3:11" x14ac:dyDescent="0.25">
      <c r="C305" s="141"/>
      <c r="D305" s="149"/>
      <c r="E305" s="116"/>
      <c r="F305" s="95">
        <f t="shared" si="14"/>
        <v>0</v>
      </c>
      <c r="G305" s="159"/>
      <c r="H305" s="142"/>
      <c r="I305" s="128" t="e">
        <f>VLOOKUP(H305,Presupuesto!$B$11:$C$565,2,0)</f>
        <v>#N/A</v>
      </c>
      <c r="J305" s="96" t="str">
        <f t="shared" si="15"/>
        <v>Desarrollo del Sistema de Educación Superior</v>
      </c>
      <c r="K305" s="96" t="s">
        <v>411</v>
      </c>
    </row>
    <row r="306" spans="3:11" x14ac:dyDescent="0.25">
      <c r="C306" s="141"/>
      <c r="D306" s="149"/>
      <c r="E306" s="116"/>
      <c r="F306" s="95">
        <f t="shared" si="14"/>
        <v>0</v>
      </c>
      <c r="G306" s="159"/>
      <c r="H306" s="142"/>
      <c r="I306" s="128" t="e">
        <f>VLOOKUP(H306,Presupuesto!$B$11:$C$565,2,0)</f>
        <v>#N/A</v>
      </c>
      <c r="J306" s="96" t="str">
        <f t="shared" si="15"/>
        <v>Desarrollo del Sistema de Educación Superior</v>
      </c>
      <c r="K306" s="96" t="s">
        <v>411</v>
      </c>
    </row>
    <row r="307" spans="3:11" x14ac:dyDescent="0.25">
      <c r="C307" s="141"/>
      <c r="D307" s="149"/>
      <c r="E307" s="116"/>
      <c r="F307" s="95">
        <f t="shared" si="14"/>
        <v>0</v>
      </c>
      <c r="G307" s="159"/>
      <c r="H307" s="142"/>
      <c r="I307" s="128" t="e">
        <f>VLOOKUP(H307,Presupuesto!$B$11:$C$565,2,0)</f>
        <v>#N/A</v>
      </c>
      <c r="J307" s="96" t="str">
        <f t="shared" si="15"/>
        <v>Desarrollo del Sistema de Educación Superior</v>
      </c>
      <c r="K307" s="96" t="s">
        <v>411</v>
      </c>
    </row>
    <row r="308" spans="3:11" x14ac:dyDescent="0.25">
      <c r="C308" s="141"/>
      <c r="D308" s="149"/>
      <c r="E308" s="116"/>
      <c r="F308" s="95">
        <f t="shared" si="14"/>
        <v>0</v>
      </c>
      <c r="G308" s="159"/>
      <c r="H308" s="142"/>
      <c r="I308" s="128" t="e">
        <f>VLOOKUP(H308,Presupuesto!$B$11:$C$565,2,0)</f>
        <v>#N/A</v>
      </c>
      <c r="J308" s="96" t="str">
        <f t="shared" si="15"/>
        <v>Desarrollo del Sistema de Educación Superior</v>
      </c>
      <c r="K308" s="96" t="s">
        <v>411</v>
      </c>
    </row>
    <row r="309" spans="3:11" x14ac:dyDescent="0.25">
      <c r="C309" s="141"/>
      <c r="D309" s="149"/>
      <c r="E309" s="116"/>
      <c r="F309" s="95">
        <f t="shared" si="14"/>
        <v>0</v>
      </c>
      <c r="G309" s="159"/>
      <c r="H309" s="142"/>
      <c r="I309" s="128" t="e">
        <f>VLOOKUP(H309,Presupuesto!$B$11:$C$565,2,0)</f>
        <v>#N/A</v>
      </c>
      <c r="J309" s="96" t="str">
        <f t="shared" si="15"/>
        <v>Desarrollo del Sistema de Educación Superior</v>
      </c>
      <c r="K309" s="96" t="s">
        <v>411</v>
      </c>
    </row>
    <row r="310" spans="3:11" x14ac:dyDescent="0.25">
      <c r="C310" s="141"/>
      <c r="D310" s="149"/>
      <c r="E310" s="116"/>
      <c r="F310" s="95">
        <f t="shared" si="14"/>
        <v>0</v>
      </c>
      <c r="G310" s="159"/>
      <c r="H310" s="142"/>
      <c r="I310" s="128" t="e">
        <f>VLOOKUP(H310,Presupuesto!$B$11:$C$565,2,0)</f>
        <v>#N/A</v>
      </c>
      <c r="J310" s="96" t="str">
        <f t="shared" si="15"/>
        <v>Desarrollo del Sistema de Educación Superior</v>
      </c>
      <c r="K310" s="96" t="s">
        <v>411</v>
      </c>
    </row>
    <row r="311" spans="3:11" x14ac:dyDescent="0.25">
      <c r="C311" s="143"/>
      <c r="D311" s="149"/>
      <c r="E311" s="116"/>
      <c r="F311" s="95">
        <f t="shared" si="14"/>
        <v>0</v>
      </c>
      <c r="G311" s="159"/>
      <c r="H311" s="144"/>
      <c r="I311" s="128" t="e">
        <f>VLOOKUP(H311,Presupuesto!$B$11:$C$565,2,0)</f>
        <v>#N/A</v>
      </c>
      <c r="J311" s="96" t="str">
        <f t="shared" si="15"/>
        <v>Desarrollo del Sistema de Educación Superior</v>
      </c>
      <c r="K311" s="96" t="s">
        <v>402</v>
      </c>
    </row>
    <row r="312" spans="3:11" x14ac:dyDescent="0.25">
      <c r="C312" s="143"/>
      <c r="D312" s="149"/>
      <c r="E312" s="116"/>
      <c r="F312" s="95">
        <f t="shared" si="14"/>
        <v>0</v>
      </c>
      <c r="G312" s="159"/>
      <c r="H312" s="144"/>
      <c r="I312" s="128" t="e">
        <f>VLOOKUP(H312,Presupuesto!$B$11:$C$565,2,0)</f>
        <v>#N/A</v>
      </c>
      <c r="J312" s="96" t="str">
        <f t="shared" si="15"/>
        <v>Desarrollo del Sistema de Educación Superior</v>
      </c>
      <c r="K312" s="96" t="s">
        <v>411</v>
      </c>
    </row>
    <row r="313" spans="3:11" x14ac:dyDescent="0.25">
      <c r="C313" s="143"/>
      <c r="D313" s="149"/>
      <c r="E313" s="116"/>
      <c r="F313" s="95">
        <f t="shared" si="14"/>
        <v>0</v>
      </c>
      <c r="G313" s="159"/>
      <c r="H313" s="144"/>
      <c r="I313" s="128" t="e">
        <f>VLOOKUP(H313,Presupuesto!$B$11:$C$565,2,0)</f>
        <v>#N/A</v>
      </c>
      <c r="J313" s="96" t="str">
        <f t="shared" si="15"/>
        <v>Desarrollo del Sistema de Educación Superior</v>
      </c>
      <c r="K313" s="96" t="s">
        <v>411</v>
      </c>
    </row>
    <row r="314" spans="3:11" x14ac:dyDescent="0.25">
      <c r="C314" s="143"/>
      <c r="D314" s="149"/>
      <c r="E314" s="116"/>
      <c r="F314" s="95">
        <f t="shared" si="14"/>
        <v>0</v>
      </c>
      <c r="G314" s="159"/>
      <c r="H314" s="144"/>
      <c r="I314" s="128" t="e">
        <f>VLOOKUP(H314,Presupuesto!$B$11:$C$565,2,0)</f>
        <v>#N/A</v>
      </c>
      <c r="J314" s="96" t="str">
        <f t="shared" si="15"/>
        <v>Desarrollo del Sistema de Educación Superior</v>
      </c>
      <c r="K314" s="96" t="s">
        <v>411</v>
      </c>
    </row>
    <row r="315" spans="3:11" ht="15.75" thickBot="1" x14ac:dyDescent="0.3">
      <c r="C315" s="145"/>
      <c r="D315" s="157"/>
      <c r="E315" s="101"/>
      <c r="F315" s="103">
        <f t="shared" si="14"/>
        <v>0</v>
      </c>
      <c r="G315" s="160"/>
      <c r="H315" s="146"/>
      <c r="I315" s="130" t="e">
        <f>VLOOKUP(H315,Presupuesto!$B$11:$C$565,2,0)</f>
        <v>#N/A</v>
      </c>
      <c r="J315" s="104" t="str">
        <f t="shared" si="15"/>
        <v>Desarrollo del Sistema de Educación Superior</v>
      </c>
      <c r="K315" s="122" t="s">
        <v>393</v>
      </c>
    </row>
    <row r="317" spans="3:11" ht="15.75" thickBot="1" x14ac:dyDescent="0.3">
      <c r="F317" s="88"/>
      <c r="G317" s="87"/>
      <c r="H317" s="88"/>
      <c r="I317" s="88"/>
    </row>
    <row r="318" spans="3:11" ht="15.75" thickBot="1" x14ac:dyDescent="0.3">
      <c r="C318" s="155" t="s">
        <v>53</v>
      </c>
      <c r="D318" s="324">
        <f>SUM(F325:F359)</f>
        <v>20000000</v>
      </c>
      <c r="F318" s="70"/>
      <c r="G318" s="78"/>
      <c r="H318" s="70"/>
      <c r="I318" s="70"/>
    </row>
    <row r="319" spans="3:11" x14ac:dyDescent="0.25">
      <c r="C319" s="70"/>
      <c r="D319" s="31"/>
      <c r="E319" s="91"/>
      <c r="F319" s="91"/>
      <c r="G319" s="91"/>
      <c r="H319" s="75"/>
      <c r="I319" s="75"/>
      <c r="J319" s="75"/>
      <c r="K319" s="110"/>
    </row>
    <row r="320" spans="3:11" x14ac:dyDescent="0.25">
      <c r="C320" s="70"/>
      <c r="D320" s="31"/>
      <c r="E320" s="91"/>
      <c r="F320" s="91"/>
      <c r="G320" s="91"/>
      <c r="H320" s="75"/>
      <c r="I320" s="75"/>
      <c r="J320" s="75"/>
      <c r="K320" s="110"/>
    </row>
    <row r="321" spans="3:11" ht="15.75" x14ac:dyDescent="0.25">
      <c r="C321" s="200" t="s">
        <v>391</v>
      </c>
      <c r="D321" s="322" t="s">
        <v>1895</v>
      </c>
      <c r="E321" s="91"/>
      <c r="F321" s="91"/>
      <c r="G321" s="91"/>
      <c r="H321" s="75"/>
      <c r="I321" s="75"/>
      <c r="J321" s="75"/>
      <c r="K321" s="110"/>
    </row>
    <row r="322" spans="3:11" ht="18.75" x14ac:dyDescent="0.25">
      <c r="C322" s="205" t="s">
        <v>2123</v>
      </c>
      <c r="D322" s="31"/>
      <c r="E322" s="91"/>
      <c r="F322" s="91"/>
      <c r="G322" s="91"/>
      <c r="H322" s="75"/>
      <c r="I322" s="75"/>
      <c r="J322" s="75"/>
      <c r="K322" s="110"/>
    </row>
    <row r="323" spans="3:11" ht="15.75" thickBot="1" x14ac:dyDescent="0.3">
      <c r="F323" s="91"/>
      <c r="G323" s="75"/>
      <c r="H323" s="75"/>
      <c r="I323" s="75"/>
    </row>
    <row r="324" spans="3:11" ht="30.75" thickBot="1" x14ac:dyDescent="0.3">
      <c r="C324" s="127" t="s">
        <v>44</v>
      </c>
      <c r="D324" s="127" t="s">
        <v>55</v>
      </c>
      <c r="E324" s="134" t="s">
        <v>57</v>
      </c>
      <c r="F324" s="133" t="s">
        <v>27</v>
      </c>
      <c r="G324" s="131" t="s">
        <v>130</v>
      </c>
      <c r="H324" s="134" t="s">
        <v>46</v>
      </c>
      <c r="I324" s="131" t="s">
        <v>131</v>
      </c>
      <c r="J324" s="131" t="s">
        <v>409</v>
      </c>
      <c r="K324" s="131" t="s">
        <v>410</v>
      </c>
    </row>
    <row r="325" spans="3:11" x14ac:dyDescent="0.25">
      <c r="C325" s="215" t="s">
        <v>438</v>
      </c>
      <c r="D325" s="216"/>
      <c r="E325" s="214">
        <f>HLOOKUP(C325,$AH$2:$BU$3,2,0)</f>
        <v>620</v>
      </c>
      <c r="F325" s="95">
        <f t="shared" ref="F325:F359" si="16">D325*E325</f>
        <v>0</v>
      </c>
      <c r="G325" s="159"/>
      <c r="H325" s="140"/>
      <c r="I325" s="128" t="e">
        <f>VLOOKUP(H325,Presupuesto!$B$11:$C$565,2,0)</f>
        <v>#N/A</v>
      </c>
      <c r="J325" s="213" t="s">
        <v>1453</v>
      </c>
      <c r="K325" s="96" t="s">
        <v>393</v>
      </c>
    </row>
    <row r="326" spans="3:11" x14ac:dyDescent="0.25">
      <c r="C326" s="741" t="s">
        <v>2250</v>
      </c>
      <c r="D326" s="156">
        <v>1</v>
      </c>
      <c r="E326" s="121">
        <v>20000000</v>
      </c>
      <c r="F326" s="95">
        <f t="shared" si="16"/>
        <v>20000000</v>
      </c>
      <c r="G326" s="159" t="s">
        <v>1540</v>
      </c>
      <c r="H326" s="140" t="s">
        <v>296</v>
      </c>
      <c r="I326" s="128" t="str">
        <f>VLOOKUP(H326,Presupuesto!$B$11:$C$565,2,0)</f>
        <v>SERVICIOS DE INTERNET</v>
      </c>
      <c r="J326" s="96" t="s">
        <v>1475</v>
      </c>
      <c r="K326" s="96" t="s">
        <v>398</v>
      </c>
    </row>
    <row r="327" spans="3:11" x14ac:dyDescent="0.25">
      <c r="C327" s="139"/>
      <c r="D327" s="156"/>
      <c r="E327" s="121"/>
      <c r="F327" s="95">
        <f t="shared" si="16"/>
        <v>0</v>
      </c>
      <c r="G327" s="159"/>
      <c r="H327" s="140"/>
      <c r="I327" s="128" t="e">
        <f>VLOOKUP(H327,Presupuesto!$B$11:$C$565,2,0)</f>
        <v>#N/A</v>
      </c>
      <c r="J327" s="96" t="str">
        <f t="shared" ref="J327:J359" si="17">$J$325</f>
        <v>Desarrollo del Sistema de Educación Superior</v>
      </c>
      <c r="K327" s="96" t="s">
        <v>411</v>
      </c>
    </row>
    <row r="328" spans="3:11" x14ac:dyDescent="0.25">
      <c r="C328" s="139"/>
      <c r="D328" s="156"/>
      <c r="E328" s="121"/>
      <c r="F328" s="95">
        <f t="shared" si="16"/>
        <v>0</v>
      </c>
      <c r="G328" s="159"/>
      <c r="H328" s="140"/>
      <c r="I328" s="128" t="e">
        <f>VLOOKUP(H328,Presupuesto!$B$11:$C$565,2,0)</f>
        <v>#N/A</v>
      </c>
      <c r="J328" s="96" t="str">
        <f t="shared" si="17"/>
        <v>Desarrollo del Sistema de Educación Superior</v>
      </c>
      <c r="K328" s="96" t="s">
        <v>411</v>
      </c>
    </row>
    <row r="329" spans="3:11" x14ac:dyDescent="0.25">
      <c r="C329" s="139"/>
      <c r="D329" s="156"/>
      <c r="E329" s="121"/>
      <c r="F329" s="95">
        <f t="shared" si="16"/>
        <v>0</v>
      </c>
      <c r="G329" s="159"/>
      <c r="H329" s="140"/>
      <c r="I329" s="128" t="e">
        <f>VLOOKUP(H329,Presupuesto!$B$11:$C$565,2,0)</f>
        <v>#N/A</v>
      </c>
      <c r="J329" s="96" t="str">
        <f t="shared" si="17"/>
        <v>Desarrollo del Sistema de Educación Superior</v>
      </c>
      <c r="K329" s="96" t="s">
        <v>411</v>
      </c>
    </row>
    <row r="330" spans="3:11" x14ac:dyDescent="0.25">
      <c r="C330" s="139"/>
      <c r="D330" s="156"/>
      <c r="E330" s="121"/>
      <c r="F330" s="95">
        <f t="shared" si="16"/>
        <v>0</v>
      </c>
      <c r="G330" s="159"/>
      <c r="H330" s="140"/>
      <c r="I330" s="128" t="e">
        <f>VLOOKUP(H330,Presupuesto!$B$11:$C$565,2,0)</f>
        <v>#N/A</v>
      </c>
      <c r="J330" s="96" t="str">
        <f t="shared" si="17"/>
        <v>Desarrollo del Sistema de Educación Superior</v>
      </c>
      <c r="K330" s="96" t="s">
        <v>400</v>
      </c>
    </row>
    <row r="331" spans="3:11" x14ac:dyDescent="0.25">
      <c r="C331" s="139"/>
      <c r="D331" s="156"/>
      <c r="E331" s="121"/>
      <c r="F331" s="95">
        <f t="shared" si="16"/>
        <v>0</v>
      </c>
      <c r="G331" s="159"/>
      <c r="H331" s="140"/>
      <c r="I331" s="128" t="e">
        <f>VLOOKUP(H331,Presupuesto!$B$11:$C$565,2,0)</f>
        <v>#N/A</v>
      </c>
      <c r="J331" s="96" t="str">
        <f t="shared" si="17"/>
        <v>Desarrollo del Sistema de Educación Superior</v>
      </c>
      <c r="K331" s="96" t="s">
        <v>411</v>
      </c>
    </row>
    <row r="332" spans="3:11" x14ac:dyDescent="0.25">
      <c r="C332" s="139"/>
      <c r="D332" s="156"/>
      <c r="E332" s="121"/>
      <c r="F332" s="95">
        <f t="shared" si="16"/>
        <v>0</v>
      </c>
      <c r="G332" s="159"/>
      <c r="H332" s="140"/>
      <c r="I332" s="128" t="e">
        <f>VLOOKUP(H332,Presupuesto!$B$11:$C$565,2,0)</f>
        <v>#N/A</v>
      </c>
      <c r="J332" s="96" t="str">
        <f t="shared" si="17"/>
        <v>Desarrollo del Sistema de Educación Superior</v>
      </c>
      <c r="K332" s="96" t="s">
        <v>411</v>
      </c>
    </row>
    <row r="333" spans="3:11" x14ac:dyDescent="0.25">
      <c r="C333" s="139"/>
      <c r="D333" s="156"/>
      <c r="E333" s="121"/>
      <c r="F333" s="95">
        <f t="shared" si="16"/>
        <v>0</v>
      </c>
      <c r="G333" s="159"/>
      <c r="H333" s="140"/>
      <c r="I333" s="128" t="e">
        <f>VLOOKUP(H333,Presupuesto!$B$11:$C$565,2,0)</f>
        <v>#N/A</v>
      </c>
      <c r="J333" s="96" t="str">
        <f t="shared" si="17"/>
        <v>Desarrollo del Sistema de Educación Superior</v>
      </c>
      <c r="K333" s="96" t="s">
        <v>411</v>
      </c>
    </row>
    <row r="334" spans="3:11" x14ac:dyDescent="0.25">
      <c r="C334" s="139"/>
      <c r="D334" s="156"/>
      <c r="E334" s="121"/>
      <c r="F334" s="95">
        <f t="shared" si="16"/>
        <v>0</v>
      </c>
      <c r="G334" s="159"/>
      <c r="H334" s="140"/>
      <c r="I334" s="128" t="e">
        <f>VLOOKUP(H334,Presupuesto!$B$11:$C$565,2,0)</f>
        <v>#N/A</v>
      </c>
      <c r="J334" s="96" t="str">
        <f t="shared" si="17"/>
        <v>Desarrollo del Sistema de Educación Superior</v>
      </c>
      <c r="K334" s="96" t="s">
        <v>411</v>
      </c>
    </row>
    <row r="335" spans="3:11" x14ac:dyDescent="0.25">
      <c r="C335" s="139"/>
      <c r="D335" s="156"/>
      <c r="E335" s="121"/>
      <c r="F335" s="95">
        <f t="shared" si="16"/>
        <v>0</v>
      </c>
      <c r="G335" s="159"/>
      <c r="H335" s="140"/>
      <c r="I335" s="128" t="e">
        <f>VLOOKUP(H335,Presupuesto!$B$11:$C$565,2,0)</f>
        <v>#N/A</v>
      </c>
      <c r="J335" s="96" t="str">
        <f t="shared" si="17"/>
        <v>Desarrollo del Sistema de Educación Superior</v>
      </c>
      <c r="K335" s="96" t="s">
        <v>411</v>
      </c>
    </row>
    <row r="336" spans="3:11" x14ac:dyDescent="0.25">
      <c r="C336" s="139"/>
      <c r="D336" s="156"/>
      <c r="E336" s="121"/>
      <c r="F336" s="95">
        <f t="shared" si="16"/>
        <v>0</v>
      </c>
      <c r="G336" s="159"/>
      <c r="H336" s="140"/>
      <c r="I336" s="128" t="e">
        <f>VLOOKUP(H336,Presupuesto!$B$11:$C$565,2,0)</f>
        <v>#N/A</v>
      </c>
      <c r="J336" s="96" t="str">
        <f t="shared" si="17"/>
        <v>Desarrollo del Sistema de Educación Superior</v>
      </c>
      <c r="K336" s="96" t="s">
        <v>411</v>
      </c>
    </row>
    <row r="337" spans="3:11" x14ac:dyDescent="0.25">
      <c r="C337" s="139"/>
      <c r="D337" s="156"/>
      <c r="E337" s="121"/>
      <c r="F337" s="95">
        <f t="shared" si="16"/>
        <v>0</v>
      </c>
      <c r="G337" s="159"/>
      <c r="H337" s="140"/>
      <c r="I337" s="128" t="e">
        <f>VLOOKUP(H337,Presupuesto!$B$11:$C$565,2,0)</f>
        <v>#N/A</v>
      </c>
      <c r="J337" s="96" t="str">
        <f t="shared" si="17"/>
        <v>Desarrollo del Sistema de Educación Superior</v>
      </c>
      <c r="K337" s="96" t="s">
        <v>411</v>
      </c>
    </row>
    <row r="338" spans="3:11" x14ac:dyDescent="0.25">
      <c r="C338" s="139"/>
      <c r="D338" s="156"/>
      <c r="E338" s="121"/>
      <c r="F338" s="95">
        <f t="shared" si="16"/>
        <v>0</v>
      </c>
      <c r="G338" s="159"/>
      <c r="H338" s="140"/>
      <c r="I338" s="128" t="e">
        <f>VLOOKUP(H338,Presupuesto!$B$11:$C$565,2,0)</f>
        <v>#N/A</v>
      </c>
      <c r="J338" s="96" t="str">
        <f t="shared" si="17"/>
        <v>Desarrollo del Sistema de Educación Superior</v>
      </c>
      <c r="K338" s="96" t="s">
        <v>411</v>
      </c>
    </row>
    <row r="339" spans="3:11" x14ac:dyDescent="0.25">
      <c r="C339" s="139"/>
      <c r="D339" s="156"/>
      <c r="E339" s="121"/>
      <c r="F339" s="95">
        <f t="shared" si="16"/>
        <v>0</v>
      </c>
      <c r="G339" s="159"/>
      <c r="H339" s="140"/>
      <c r="I339" s="128" t="e">
        <f>VLOOKUP(H339,Presupuesto!$B$11:$C$565,2,0)</f>
        <v>#N/A</v>
      </c>
      <c r="J339" s="96" t="str">
        <f t="shared" si="17"/>
        <v>Desarrollo del Sistema de Educación Superior</v>
      </c>
      <c r="K339" s="96" t="s">
        <v>411</v>
      </c>
    </row>
    <row r="340" spans="3:11" x14ac:dyDescent="0.25">
      <c r="C340" s="139"/>
      <c r="D340" s="156"/>
      <c r="E340" s="121"/>
      <c r="F340" s="95">
        <f t="shared" si="16"/>
        <v>0</v>
      </c>
      <c r="G340" s="159"/>
      <c r="H340" s="140"/>
      <c r="I340" s="128" t="e">
        <f>VLOOKUP(H340,Presupuesto!$B$11:$C$565,2,0)</f>
        <v>#N/A</v>
      </c>
      <c r="J340" s="96" t="str">
        <f t="shared" si="17"/>
        <v>Desarrollo del Sistema de Educación Superior</v>
      </c>
      <c r="K340" s="96" t="s">
        <v>411</v>
      </c>
    </row>
    <row r="341" spans="3:11" x14ac:dyDescent="0.25">
      <c r="C341" s="139"/>
      <c r="D341" s="156"/>
      <c r="E341" s="121"/>
      <c r="F341" s="95">
        <f t="shared" si="16"/>
        <v>0</v>
      </c>
      <c r="G341" s="159"/>
      <c r="H341" s="140"/>
      <c r="I341" s="128" t="e">
        <f>VLOOKUP(H341,Presupuesto!$B$11:$C$565,2,0)</f>
        <v>#N/A</v>
      </c>
      <c r="J341" s="96" t="str">
        <f t="shared" si="17"/>
        <v>Desarrollo del Sistema de Educación Superior</v>
      </c>
      <c r="K341" s="96" t="s">
        <v>411</v>
      </c>
    </row>
    <row r="342" spans="3:11" x14ac:dyDescent="0.25">
      <c r="C342" s="139"/>
      <c r="D342" s="156"/>
      <c r="E342" s="121"/>
      <c r="F342" s="95">
        <f t="shared" si="16"/>
        <v>0</v>
      </c>
      <c r="G342" s="159"/>
      <c r="H342" s="140"/>
      <c r="I342" s="128" t="e">
        <f>VLOOKUP(H342,Presupuesto!$B$11:$C$565,2,0)</f>
        <v>#N/A</v>
      </c>
      <c r="J342" s="96" t="str">
        <f t="shared" si="17"/>
        <v>Desarrollo del Sistema de Educación Superior</v>
      </c>
      <c r="K342" s="96" t="s">
        <v>411</v>
      </c>
    </row>
    <row r="343" spans="3:11" x14ac:dyDescent="0.25">
      <c r="C343" s="139"/>
      <c r="D343" s="156"/>
      <c r="E343" s="121"/>
      <c r="F343" s="95">
        <f t="shared" si="16"/>
        <v>0</v>
      </c>
      <c r="G343" s="159"/>
      <c r="H343" s="140"/>
      <c r="I343" s="128" t="e">
        <f>VLOOKUP(H343,Presupuesto!$B$11:$C$565,2,0)</f>
        <v>#N/A</v>
      </c>
      <c r="J343" s="96" t="str">
        <f t="shared" si="17"/>
        <v>Desarrollo del Sistema de Educación Superior</v>
      </c>
      <c r="K343" s="96" t="s">
        <v>411</v>
      </c>
    </row>
    <row r="344" spans="3:11" x14ac:dyDescent="0.25">
      <c r="C344" s="139"/>
      <c r="D344" s="156"/>
      <c r="E344" s="121"/>
      <c r="F344" s="95">
        <f t="shared" si="16"/>
        <v>0</v>
      </c>
      <c r="G344" s="159"/>
      <c r="H344" s="140"/>
      <c r="I344" s="128" t="e">
        <f>VLOOKUP(H344,Presupuesto!$B$11:$C$565,2,0)</f>
        <v>#N/A</v>
      </c>
      <c r="J344" s="96" t="str">
        <f t="shared" si="17"/>
        <v>Desarrollo del Sistema de Educación Superior</v>
      </c>
      <c r="K344" s="96" t="s">
        <v>411</v>
      </c>
    </row>
    <row r="345" spans="3:11" x14ac:dyDescent="0.25">
      <c r="C345" s="139"/>
      <c r="D345" s="156"/>
      <c r="E345" s="121"/>
      <c r="F345" s="95">
        <f t="shared" si="16"/>
        <v>0</v>
      </c>
      <c r="G345" s="159"/>
      <c r="H345" s="140"/>
      <c r="I345" s="128" t="e">
        <f>VLOOKUP(H345,Presupuesto!$B$11:$C$565,2,0)</f>
        <v>#N/A</v>
      </c>
      <c r="J345" s="96" t="str">
        <f t="shared" si="17"/>
        <v>Desarrollo del Sistema de Educación Superior</v>
      </c>
      <c r="K345" s="96" t="s">
        <v>411</v>
      </c>
    </row>
    <row r="346" spans="3:11" x14ac:dyDescent="0.25">
      <c r="C346" s="139"/>
      <c r="D346" s="156"/>
      <c r="E346" s="121"/>
      <c r="F346" s="95">
        <f t="shared" si="16"/>
        <v>0</v>
      </c>
      <c r="G346" s="159"/>
      <c r="H346" s="140"/>
      <c r="I346" s="128" t="e">
        <f>VLOOKUP(H346,Presupuesto!$B$11:$C$565,2,0)</f>
        <v>#N/A</v>
      </c>
      <c r="J346" s="96" t="str">
        <f t="shared" si="17"/>
        <v>Desarrollo del Sistema de Educación Superior</v>
      </c>
      <c r="K346" s="96" t="s">
        <v>411</v>
      </c>
    </row>
    <row r="347" spans="3:11" x14ac:dyDescent="0.25">
      <c r="C347" s="141"/>
      <c r="D347" s="149"/>
      <c r="E347" s="116"/>
      <c r="F347" s="95">
        <f t="shared" si="16"/>
        <v>0</v>
      </c>
      <c r="G347" s="159"/>
      <c r="H347" s="142"/>
      <c r="I347" s="128" t="e">
        <f>VLOOKUP(H347,Presupuesto!$B$11:$C$565,2,0)</f>
        <v>#N/A</v>
      </c>
      <c r="J347" s="96" t="str">
        <f t="shared" si="17"/>
        <v>Desarrollo del Sistema de Educación Superior</v>
      </c>
      <c r="K347" s="96" t="s">
        <v>411</v>
      </c>
    </row>
    <row r="348" spans="3:11" x14ac:dyDescent="0.25">
      <c r="C348" s="141"/>
      <c r="D348" s="149"/>
      <c r="E348" s="116"/>
      <c r="F348" s="95">
        <f t="shared" si="16"/>
        <v>0</v>
      </c>
      <c r="G348" s="159"/>
      <c r="H348" s="142"/>
      <c r="I348" s="128" t="e">
        <f>VLOOKUP(H348,Presupuesto!$B$11:$C$565,2,0)</f>
        <v>#N/A</v>
      </c>
      <c r="J348" s="96" t="str">
        <f t="shared" si="17"/>
        <v>Desarrollo del Sistema de Educación Superior</v>
      </c>
      <c r="K348" s="96" t="s">
        <v>411</v>
      </c>
    </row>
    <row r="349" spans="3:11" x14ac:dyDescent="0.25">
      <c r="C349" s="141"/>
      <c r="D349" s="149"/>
      <c r="E349" s="116"/>
      <c r="F349" s="95">
        <f t="shared" si="16"/>
        <v>0</v>
      </c>
      <c r="G349" s="159"/>
      <c r="H349" s="142"/>
      <c r="I349" s="128" t="e">
        <f>VLOOKUP(H349,Presupuesto!$B$11:$C$565,2,0)</f>
        <v>#N/A</v>
      </c>
      <c r="J349" s="96" t="str">
        <f t="shared" si="17"/>
        <v>Desarrollo del Sistema de Educación Superior</v>
      </c>
      <c r="K349" s="96" t="s">
        <v>411</v>
      </c>
    </row>
    <row r="350" spans="3:11" x14ac:dyDescent="0.25">
      <c r="C350" s="141"/>
      <c r="D350" s="149"/>
      <c r="E350" s="116"/>
      <c r="F350" s="95">
        <f t="shared" si="16"/>
        <v>0</v>
      </c>
      <c r="G350" s="159"/>
      <c r="H350" s="142"/>
      <c r="I350" s="128" t="e">
        <f>VLOOKUP(H350,Presupuesto!$B$11:$C$565,2,0)</f>
        <v>#N/A</v>
      </c>
      <c r="J350" s="96" t="str">
        <f t="shared" si="17"/>
        <v>Desarrollo del Sistema de Educación Superior</v>
      </c>
      <c r="K350" s="96" t="s">
        <v>411</v>
      </c>
    </row>
    <row r="351" spans="3:11" x14ac:dyDescent="0.25">
      <c r="C351" s="141"/>
      <c r="D351" s="149"/>
      <c r="E351" s="116"/>
      <c r="F351" s="95">
        <f t="shared" si="16"/>
        <v>0</v>
      </c>
      <c r="G351" s="159"/>
      <c r="H351" s="142"/>
      <c r="I351" s="128" t="e">
        <f>VLOOKUP(H351,Presupuesto!$B$11:$C$565,2,0)</f>
        <v>#N/A</v>
      </c>
      <c r="J351" s="96" t="str">
        <f t="shared" si="17"/>
        <v>Desarrollo del Sistema de Educación Superior</v>
      </c>
      <c r="K351" s="96" t="s">
        <v>411</v>
      </c>
    </row>
    <row r="352" spans="3:11" x14ac:dyDescent="0.25">
      <c r="C352" s="141"/>
      <c r="D352" s="149"/>
      <c r="E352" s="116"/>
      <c r="F352" s="95">
        <f t="shared" si="16"/>
        <v>0</v>
      </c>
      <c r="G352" s="159"/>
      <c r="H352" s="142"/>
      <c r="I352" s="128" t="e">
        <f>VLOOKUP(H352,Presupuesto!$B$11:$C$565,2,0)</f>
        <v>#N/A</v>
      </c>
      <c r="J352" s="96" t="str">
        <f t="shared" si="17"/>
        <v>Desarrollo del Sistema de Educación Superior</v>
      </c>
      <c r="K352" s="96" t="s">
        <v>411</v>
      </c>
    </row>
    <row r="353" spans="3:11" x14ac:dyDescent="0.25">
      <c r="C353" s="141"/>
      <c r="D353" s="149"/>
      <c r="E353" s="116"/>
      <c r="F353" s="95">
        <f t="shared" si="16"/>
        <v>0</v>
      </c>
      <c r="G353" s="159"/>
      <c r="H353" s="142"/>
      <c r="I353" s="128" t="e">
        <f>VLOOKUP(H353,Presupuesto!$B$11:$C$565,2,0)</f>
        <v>#N/A</v>
      </c>
      <c r="J353" s="96" t="str">
        <f t="shared" si="17"/>
        <v>Desarrollo del Sistema de Educación Superior</v>
      </c>
      <c r="K353" s="96" t="s">
        <v>411</v>
      </c>
    </row>
    <row r="354" spans="3:11" x14ac:dyDescent="0.25">
      <c r="C354" s="141"/>
      <c r="D354" s="149"/>
      <c r="E354" s="116"/>
      <c r="F354" s="95">
        <f t="shared" si="16"/>
        <v>0</v>
      </c>
      <c r="G354" s="159"/>
      <c r="H354" s="142"/>
      <c r="I354" s="128" t="e">
        <f>VLOOKUP(H354,Presupuesto!$B$11:$C$565,2,0)</f>
        <v>#N/A</v>
      </c>
      <c r="J354" s="96" t="str">
        <f t="shared" si="17"/>
        <v>Desarrollo del Sistema de Educación Superior</v>
      </c>
      <c r="K354" s="96" t="s">
        <v>411</v>
      </c>
    </row>
    <row r="355" spans="3:11" x14ac:dyDescent="0.25">
      <c r="C355" s="143"/>
      <c r="D355" s="149"/>
      <c r="E355" s="116"/>
      <c r="F355" s="95">
        <f t="shared" si="16"/>
        <v>0</v>
      </c>
      <c r="G355" s="159"/>
      <c r="H355" s="144"/>
      <c r="I355" s="128" t="e">
        <f>VLOOKUP(H355,Presupuesto!$B$11:$C$565,2,0)</f>
        <v>#N/A</v>
      </c>
      <c r="J355" s="96" t="str">
        <f t="shared" si="17"/>
        <v>Desarrollo del Sistema de Educación Superior</v>
      </c>
      <c r="K355" s="96" t="s">
        <v>402</v>
      </c>
    </row>
    <row r="356" spans="3:11" x14ac:dyDescent="0.25">
      <c r="C356" s="143"/>
      <c r="D356" s="149"/>
      <c r="E356" s="116"/>
      <c r="F356" s="95">
        <f t="shared" si="16"/>
        <v>0</v>
      </c>
      <c r="G356" s="159"/>
      <c r="H356" s="144"/>
      <c r="I356" s="128" t="e">
        <f>VLOOKUP(H356,Presupuesto!$B$11:$C$565,2,0)</f>
        <v>#N/A</v>
      </c>
      <c r="J356" s="96" t="str">
        <f t="shared" si="17"/>
        <v>Desarrollo del Sistema de Educación Superior</v>
      </c>
      <c r="K356" s="96" t="s">
        <v>411</v>
      </c>
    </row>
    <row r="357" spans="3:11" x14ac:dyDescent="0.25">
      <c r="C357" s="143"/>
      <c r="D357" s="149"/>
      <c r="E357" s="116"/>
      <c r="F357" s="95">
        <f t="shared" si="16"/>
        <v>0</v>
      </c>
      <c r="G357" s="159"/>
      <c r="H357" s="144"/>
      <c r="I357" s="128" t="e">
        <f>VLOOKUP(H357,Presupuesto!$B$11:$C$565,2,0)</f>
        <v>#N/A</v>
      </c>
      <c r="J357" s="96" t="str">
        <f t="shared" si="17"/>
        <v>Desarrollo del Sistema de Educación Superior</v>
      </c>
      <c r="K357" s="96" t="s">
        <v>411</v>
      </c>
    </row>
    <row r="358" spans="3:11" x14ac:dyDescent="0.25">
      <c r="C358" s="143"/>
      <c r="D358" s="149"/>
      <c r="E358" s="116"/>
      <c r="F358" s="95">
        <f t="shared" si="16"/>
        <v>0</v>
      </c>
      <c r="G358" s="159"/>
      <c r="H358" s="144"/>
      <c r="I358" s="128" t="e">
        <f>VLOOKUP(H358,Presupuesto!$B$11:$C$565,2,0)</f>
        <v>#N/A</v>
      </c>
      <c r="J358" s="96" t="str">
        <f t="shared" si="17"/>
        <v>Desarrollo del Sistema de Educación Superior</v>
      </c>
      <c r="K358" s="96" t="s">
        <v>411</v>
      </c>
    </row>
    <row r="359" spans="3:11" ht="15.75" thickBot="1" x14ac:dyDescent="0.3">
      <c r="C359" s="145"/>
      <c r="D359" s="157"/>
      <c r="E359" s="101"/>
      <c r="F359" s="103">
        <f t="shared" si="16"/>
        <v>0</v>
      </c>
      <c r="G359" s="160"/>
      <c r="H359" s="146"/>
      <c r="I359" s="130" t="e">
        <f>VLOOKUP(H359,Presupuesto!$B$11:$C$565,2,0)</f>
        <v>#N/A</v>
      </c>
      <c r="J359" s="104" t="str">
        <f t="shared" si="17"/>
        <v>Desarrollo del Sistema de Educación Superior</v>
      </c>
      <c r="K359" s="122" t="s">
        <v>393</v>
      </c>
    </row>
    <row r="362" spans="3:11" ht="15.75" thickBot="1" x14ac:dyDescent="0.3"/>
    <row r="363" spans="3:11" ht="15.75" thickBot="1" x14ac:dyDescent="0.3">
      <c r="C363" s="155" t="s">
        <v>53</v>
      </c>
      <c r="D363" s="324">
        <f>SUM(F370:F404)</f>
        <v>500000</v>
      </c>
      <c r="F363" s="70"/>
      <c r="G363" s="78"/>
      <c r="H363" s="70"/>
      <c r="I363" s="70"/>
    </row>
    <row r="364" spans="3:11" x14ac:dyDescent="0.25">
      <c r="C364" s="70"/>
      <c r="D364" s="31"/>
      <c r="E364" s="91"/>
      <c r="F364" s="91"/>
      <c r="G364" s="91"/>
      <c r="H364" s="75"/>
      <c r="I364" s="75"/>
      <c r="J364" s="75"/>
      <c r="K364" s="110"/>
    </row>
    <row r="365" spans="3:11" x14ac:dyDescent="0.25">
      <c r="C365" s="70"/>
      <c r="D365" s="31"/>
      <c r="E365" s="91"/>
      <c r="F365" s="91"/>
      <c r="G365" s="91"/>
      <c r="H365" s="75"/>
      <c r="I365" s="75"/>
      <c r="J365" s="75"/>
      <c r="K365" s="110"/>
    </row>
    <row r="366" spans="3:11" ht="15.75" x14ac:dyDescent="0.25">
      <c r="C366" s="200" t="s">
        <v>391</v>
      </c>
      <c r="D366" s="322" t="s">
        <v>2258</v>
      </c>
      <c r="E366" s="91"/>
      <c r="F366" s="91"/>
      <c r="G366" s="91"/>
      <c r="H366" s="75"/>
      <c r="I366" s="75"/>
      <c r="J366" s="75"/>
      <c r="K366" s="110"/>
    </row>
    <row r="367" spans="3:11" ht="18.75" x14ac:dyDescent="0.25">
      <c r="C367" s="205" t="s">
        <v>1868</v>
      </c>
      <c r="D367" s="31"/>
      <c r="E367" s="91"/>
      <c r="F367" s="91"/>
      <c r="G367" s="91"/>
      <c r="H367" s="75"/>
      <c r="I367" s="75"/>
      <c r="J367" s="75"/>
      <c r="K367" s="110"/>
    </row>
    <row r="368" spans="3:11" ht="15.75" thickBot="1" x14ac:dyDescent="0.3">
      <c r="F368" s="91"/>
      <c r="G368" s="75"/>
      <c r="H368" s="75"/>
      <c r="I368" s="75"/>
    </row>
    <row r="369" spans="3:11" ht="30.75" thickBot="1" x14ac:dyDescent="0.3">
      <c r="C369" s="127" t="s">
        <v>44</v>
      </c>
      <c r="D369" s="127" t="s">
        <v>55</v>
      </c>
      <c r="E369" s="134" t="s">
        <v>57</v>
      </c>
      <c r="F369" s="133" t="s">
        <v>27</v>
      </c>
      <c r="G369" s="131" t="s">
        <v>130</v>
      </c>
      <c r="H369" s="134" t="s">
        <v>46</v>
      </c>
      <c r="I369" s="131" t="s">
        <v>131</v>
      </c>
      <c r="J369" s="131" t="s">
        <v>409</v>
      </c>
      <c r="K369" s="131" t="s">
        <v>410</v>
      </c>
    </row>
    <row r="370" spans="3:11" x14ac:dyDescent="0.25">
      <c r="C370" s="215" t="s">
        <v>438</v>
      </c>
      <c r="D370" s="216"/>
      <c r="E370" s="214">
        <f>HLOOKUP(C370,$AH$2:$BU$3,2,0)</f>
        <v>620</v>
      </c>
      <c r="F370" s="95">
        <f t="shared" ref="F370:F404" si="18">D370*E370</f>
        <v>0</v>
      </c>
      <c r="G370" s="159"/>
      <c r="H370" s="140"/>
      <c r="I370" s="128" t="e">
        <f>VLOOKUP(H370,Presupuesto!$B$11:$C$565,2,0)</f>
        <v>#N/A</v>
      </c>
      <c r="J370" s="213" t="s">
        <v>1453</v>
      </c>
      <c r="K370" s="96" t="s">
        <v>393</v>
      </c>
    </row>
    <row r="371" spans="3:11" x14ac:dyDescent="0.25">
      <c r="C371" s="139" t="s">
        <v>2251</v>
      </c>
      <c r="D371" s="156">
        <v>1</v>
      </c>
      <c r="E371" s="121">
        <v>500000</v>
      </c>
      <c r="F371" s="95">
        <f t="shared" si="18"/>
        <v>500000</v>
      </c>
      <c r="G371" s="159" t="s">
        <v>1540</v>
      </c>
      <c r="H371" s="140" t="s">
        <v>704</v>
      </c>
      <c r="I371" s="128" t="str">
        <f>VLOOKUP(H371,Presupuesto!$B$11:$C$565,2,0)</f>
        <v>OTROS SERVICIOS TECNICOS Y PROFESIONALES</v>
      </c>
      <c r="J371" s="96" t="s">
        <v>1475</v>
      </c>
      <c r="K371" s="96" t="s">
        <v>398</v>
      </c>
    </row>
    <row r="372" spans="3:11" x14ac:dyDescent="0.25">
      <c r="C372" s="139"/>
      <c r="D372" s="156"/>
      <c r="E372" s="121"/>
      <c r="F372" s="95">
        <f t="shared" si="18"/>
        <v>0</v>
      </c>
      <c r="G372" s="159"/>
      <c r="H372" s="140"/>
      <c r="I372" s="128" t="e">
        <f>VLOOKUP(H372,Presupuesto!$B$11:$C$565,2,0)</f>
        <v>#N/A</v>
      </c>
      <c r="J372" s="96" t="str">
        <f t="shared" ref="J372:J404" si="19">$J$370</f>
        <v>Desarrollo del Sistema de Educación Superior</v>
      </c>
      <c r="K372" s="96" t="s">
        <v>411</v>
      </c>
    </row>
    <row r="373" spans="3:11" x14ac:dyDescent="0.25">
      <c r="C373" s="139"/>
      <c r="D373" s="156"/>
      <c r="E373" s="121"/>
      <c r="F373" s="95">
        <f t="shared" si="18"/>
        <v>0</v>
      </c>
      <c r="G373" s="159"/>
      <c r="H373" s="140"/>
      <c r="I373" s="128" t="e">
        <f>VLOOKUP(H373,Presupuesto!$B$11:$C$565,2,0)</f>
        <v>#N/A</v>
      </c>
      <c r="J373" s="96" t="str">
        <f t="shared" si="19"/>
        <v>Desarrollo del Sistema de Educación Superior</v>
      </c>
      <c r="K373" s="96" t="s">
        <v>411</v>
      </c>
    </row>
    <row r="374" spans="3:11" x14ac:dyDescent="0.25">
      <c r="C374" s="139"/>
      <c r="D374" s="156"/>
      <c r="E374" s="121"/>
      <c r="F374" s="95">
        <f t="shared" si="18"/>
        <v>0</v>
      </c>
      <c r="G374" s="159"/>
      <c r="H374" s="140"/>
      <c r="I374" s="128" t="e">
        <f>VLOOKUP(H374,Presupuesto!$B$11:$C$565,2,0)</f>
        <v>#N/A</v>
      </c>
      <c r="J374" s="96" t="str">
        <f t="shared" si="19"/>
        <v>Desarrollo del Sistema de Educación Superior</v>
      </c>
      <c r="K374" s="96" t="s">
        <v>411</v>
      </c>
    </row>
    <row r="375" spans="3:11" x14ac:dyDescent="0.25">
      <c r="C375" s="139"/>
      <c r="D375" s="156"/>
      <c r="E375" s="121"/>
      <c r="F375" s="95">
        <f t="shared" si="18"/>
        <v>0</v>
      </c>
      <c r="G375" s="159"/>
      <c r="H375" s="140"/>
      <c r="I375" s="128" t="e">
        <f>VLOOKUP(H375,Presupuesto!$B$11:$C$565,2,0)</f>
        <v>#N/A</v>
      </c>
      <c r="J375" s="96" t="str">
        <f t="shared" si="19"/>
        <v>Desarrollo del Sistema de Educación Superior</v>
      </c>
      <c r="K375" s="96" t="s">
        <v>400</v>
      </c>
    </row>
    <row r="376" spans="3:11" x14ac:dyDescent="0.25">
      <c r="C376" s="139"/>
      <c r="D376" s="156"/>
      <c r="E376" s="121"/>
      <c r="F376" s="95">
        <f t="shared" si="18"/>
        <v>0</v>
      </c>
      <c r="G376" s="159"/>
      <c r="H376" s="140"/>
      <c r="I376" s="128" t="e">
        <f>VLOOKUP(H376,Presupuesto!$B$11:$C$565,2,0)</f>
        <v>#N/A</v>
      </c>
      <c r="J376" s="96" t="str">
        <f t="shared" si="19"/>
        <v>Desarrollo del Sistema de Educación Superior</v>
      </c>
      <c r="K376" s="96" t="s">
        <v>411</v>
      </c>
    </row>
    <row r="377" spans="3:11" x14ac:dyDescent="0.25">
      <c r="C377" s="139"/>
      <c r="D377" s="156"/>
      <c r="E377" s="121"/>
      <c r="F377" s="95">
        <f t="shared" si="18"/>
        <v>0</v>
      </c>
      <c r="G377" s="159"/>
      <c r="H377" s="140"/>
      <c r="I377" s="128" t="e">
        <f>VLOOKUP(H377,Presupuesto!$B$11:$C$565,2,0)</f>
        <v>#N/A</v>
      </c>
      <c r="J377" s="96" t="str">
        <f t="shared" si="19"/>
        <v>Desarrollo del Sistema de Educación Superior</v>
      </c>
      <c r="K377" s="96" t="s">
        <v>411</v>
      </c>
    </row>
    <row r="378" spans="3:11" x14ac:dyDescent="0.25">
      <c r="C378" s="139"/>
      <c r="D378" s="156"/>
      <c r="E378" s="121"/>
      <c r="F378" s="95">
        <f t="shared" si="18"/>
        <v>0</v>
      </c>
      <c r="G378" s="159"/>
      <c r="H378" s="140"/>
      <c r="I378" s="128" t="e">
        <f>VLOOKUP(H378,Presupuesto!$B$11:$C$565,2,0)</f>
        <v>#N/A</v>
      </c>
      <c r="J378" s="96" t="str">
        <f t="shared" si="19"/>
        <v>Desarrollo del Sistema de Educación Superior</v>
      </c>
      <c r="K378" s="96" t="s">
        <v>411</v>
      </c>
    </row>
    <row r="379" spans="3:11" x14ac:dyDescent="0.25">
      <c r="C379" s="139"/>
      <c r="D379" s="156"/>
      <c r="E379" s="121"/>
      <c r="F379" s="95">
        <f t="shared" si="18"/>
        <v>0</v>
      </c>
      <c r="G379" s="159"/>
      <c r="H379" s="140"/>
      <c r="I379" s="128" t="e">
        <f>VLOOKUP(H379,Presupuesto!$B$11:$C$565,2,0)</f>
        <v>#N/A</v>
      </c>
      <c r="J379" s="96" t="str">
        <f t="shared" si="19"/>
        <v>Desarrollo del Sistema de Educación Superior</v>
      </c>
      <c r="K379" s="96" t="s">
        <v>411</v>
      </c>
    </row>
    <row r="380" spans="3:11" x14ac:dyDescent="0.25">
      <c r="C380" s="139"/>
      <c r="D380" s="156"/>
      <c r="E380" s="121"/>
      <c r="F380" s="95">
        <f t="shared" si="18"/>
        <v>0</v>
      </c>
      <c r="G380" s="159"/>
      <c r="H380" s="140"/>
      <c r="I380" s="128" t="e">
        <f>VLOOKUP(H380,Presupuesto!$B$11:$C$565,2,0)</f>
        <v>#N/A</v>
      </c>
      <c r="J380" s="96" t="str">
        <f t="shared" si="19"/>
        <v>Desarrollo del Sistema de Educación Superior</v>
      </c>
      <c r="K380" s="96" t="s">
        <v>411</v>
      </c>
    </row>
    <row r="381" spans="3:11" x14ac:dyDescent="0.25">
      <c r="C381" s="139"/>
      <c r="D381" s="156"/>
      <c r="E381" s="121"/>
      <c r="F381" s="95">
        <f t="shared" si="18"/>
        <v>0</v>
      </c>
      <c r="G381" s="159"/>
      <c r="H381" s="140"/>
      <c r="I381" s="128" t="e">
        <f>VLOOKUP(H381,Presupuesto!$B$11:$C$565,2,0)</f>
        <v>#N/A</v>
      </c>
      <c r="J381" s="96" t="str">
        <f t="shared" si="19"/>
        <v>Desarrollo del Sistema de Educación Superior</v>
      </c>
      <c r="K381" s="96" t="s">
        <v>411</v>
      </c>
    </row>
    <row r="382" spans="3:11" x14ac:dyDescent="0.25">
      <c r="C382" s="139"/>
      <c r="D382" s="156"/>
      <c r="E382" s="121"/>
      <c r="F382" s="95">
        <f t="shared" si="18"/>
        <v>0</v>
      </c>
      <c r="G382" s="159"/>
      <c r="H382" s="140"/>
      <c r="I382" s="128" t="e">
        <f>VLOOKUP(H382,Presupuesto!$B$11:$C$565,2,0)</f>
        <v>#N/A</v>
      </c>
      <c r="J382" s="96" t="str">
        <f t="shared" si="19"/>
        <v>Desarrollo del Sistema de Educación Superior</v>
      </c>
      <c r="K382" s="96" t="s">
        <v>411</v>
      </c>
    </row>
    <row r="383" spans="3:11" x14ac:dyDescent="0.25">
      <c r="C383" s="139"/>
      <c r="D383" s="156"/>
      <c r="E383" s="121"/>
      <c r="F383" s="95">
        <f t="shared" si="18"/>
        <v>0</v>
      </c>
      <c r="G383" s="159"/>
      <c r="H383" s="140"/>
      <c r="I383" s="128" t="e">
        <f>VLOOKUP(H383,Presupuesto!$B$11:$C$565,2,0)</f>
        <v>#N/A</v>
      </c>
      <c r="J383" s="96" t="str">
        <f t="shared" si="19"/>
        <v>Desarrollo del Sistema de Educación Superior</v>
      </c>
      <c r="K383" s="96" t="s">
        <v>411</v>
      </c>
    </row>
    <row r="384" spans="3:11" x14ac:dyDescent="0.25">
      <c r="C384" s="139"/>
      <c r="D384" s="156"/>
      <c r="E384" s="121"/>
      <c r="F384" s="95">
        <f t="shared" si="18"/>
        <v>0</v>
      </c>
      <c r="G384" s="159"/>
      <c r="H384" s="140"/>
      <c r="I384" s="128" t="e">
        <f>VLOOKUP(H384,Presupuesto!$B$11:$C$565,2,0)</f>
        <v>#N/A</v>
      </c>
      <c r="J384" s="96" t="str">
        <f t="shared" si="19"/>
        <v>Desarrollo del Sistema de Educación Superior</v>
      </c>
      <c r="K384" s="96" t="s">
        <v>411</v>
      </c>
    </row>
    <row r="385" spans="3:11" x14ac:dyDescent="0.25">
      <c r="C385" s="139"/>
      <c r="D385" s="156"/>
      <c r="E385" s="121"/>
      <c r="F385" s="95">
        <f t="shared" si="18"/>
        <v>0</v>
      </c>
      <c r="G385" s="159"/>
      <c r="H385" s="140"/>
      <c r="I385" s="128" t="e">
        <f>VLOOKUP(H385,Presupuesto!$B$11:$C$565,2,0)</f>
        <v>#N/A</v>
      </c>
      <c r="J385" s="96" t="str">
        <f t="shared" si="19"/>
        <v>Desarrollo del Sistema de Educación Superior</v>
      </c>
      <c r="K385" s="96" t="s">
        <v>411</v>
      </c>
    </row>
    <row r="386" spans="3:11" x14ac:dyDescent="0.25">
      <c r="C386" s="139"/>
      <c r="D386" s="156"/>
      <c r="E386" s="121"/>
      <c r="F386" s="95">
        <f t="shared" si="18"/>
        <v>0</v>
      </c>
      <c r="G386" s="159"/>
      <c r="H386" s="140"/>
      <c r="I386" s="128" t="e">
        <f>VLOOKUP(H386,Presupuesto!$B$11:$C$565,2,0)</f>
        <v>#N/A</v>
      </c>
      <c r="J386" s="96" t="str">
        <f t="shared" si="19"/>
        <v>Desarrollo del Sistema de Educación Superior</v>
      </c>
      <c r="K386" s="96" t="s">
        <v>411</v>
      </c>
    </row>
    <row r="387" spans="3:11" x14ac:dyDescent="0.25">
      <c r="C387" s="139"/>
      <c r="D387" s="156"/>
      <c r="E387" s="121"/>
      <c r="F387" s="95">
        <f t="shared" si="18"/>
        <v>0</v>
      </c>
      <c r="G387" s="159"/>
      <c r="H387" s="140"/>
      <c r="I387" s="128" t="e">
        <f>VLOOKUP(H387,Presupuesto!$B$11:$C$565,2,0)</f>
        <v>#N/A</v>
      </c>
      <c r="J387" s="96" t="str">
        <f t="shared" si="19"/>
        <v>Desarrollo del Sistema de Educación Superior</v>
      </c>
      <c r="K387" s="96" t="s">
        <v>411</v>
      </c>
    </row>
    <row r="388" spans="3:11" x14ac:dyDescent="0.25">
      <c r="C388" s="139"/>
      <c r="D388" s="156"/>
      <c r="E388" s="121"/>
      <c r="F388" s="95">
        <f t="shared" si="18"/>
        <v>0</v>
      </c>
      <c r="G388" s="159"/>
      <c r="H388" s="140"/>
      <c r="I388" s="128" t="e">
        <f>VLOOKUP(H388,Presupuesto!$B$11:$C$565,2,0)</f>
        <v>#N/A</v>
      </c>
      <c r="J388" s="96" t="str">
        <f t="shared" si="19"/>
        <v>Desarrollo del Sistema de Educación Superior</v>
      </c>
      <c r="K388" s="96" t="s">
        <v>411</v>
      </c>
    </row>
    <row r="389" spans="3:11" x14ac:dyDescent="0.25">
      <c r="C389" s="139"/>
      <c r="D389" s="156"/>
      <c r="E389" s="121"/>
      <c r="F389" s="95">
        <f t="shared" si="18"/>
        <v>0</v>
      </c>
      <c r="G389" s="159"/>
      <c r="H389" s="140"/>
      <c r="I389" s="128" t="e">
        <f>VLOOKUP(H389,Presupuesto!$B$11:$C$565,2,0)</f>
        <v>#N/A</v>
      </c>
      <c r="J389" s="96" t="str">
        <f t="shared" si="19"/>
        <v>Desarrollo del Sistema de Educación Superior</v>
      </c>
      <c r="K389" s="96" t="s">
        <v>411</v>
      </c>
    </row>
    <row r="390" spans="3:11" x14ac:dyDescent="0.25">
      <c r="C390" s="139"/>
      <c r="D390" s="156"/>
      <c r="E390" s="121"/>
      <c r="F390" s="95">
        <f t="shared" si="18"/>
        <v>0</v>
      </c>
      <c r="G390" s="159"/>
      <c r="H390" s="140"/>
      <c r="I390" s="128" t="e">
        <f>VLOOKUP(H390,Presupuesto!$B$11:$C$565,2,0)</f>
        <v>#N/A</v>
      </c>
      <c r="J390" s="96" t="str">
        <f t="shared" si="19"/>
        <v>Desarrollo del Sistema de Educación Superior</v>
      </c>
      <c r="K390" s="96" t="s">
        <v>411</v>
      </c>
    </row>
    <row r="391" spans="3:11" x14ac:dyDescent="0.25">
      <c r="C391" s="139"/>
      <c r="D391" s="156"/>
      <c r="E391" s="121"/>
      <c r="F391" s="95">
        <f t="shared" si="18"/>
        <v>0</v>
      </c>
      <c r="G391" s="159"/>
      <c r="H391" s="140"/>
      <c r="I391" s="128" t="e">
        <f>VLOOKUP(H391,Presupuesto!$B$11:$C$565,2,0)</f>
        <v>#N/A</v>
      </c>
      <c r="J391" s="96" t="str">
        <f t="shared" si="19"/>
        <v>Desarrollo del Sistema de Educación Superior</v>
      </c>
      <c r="K391" s="96" t="s">
        <v>411</v>
      </c>
    </row>
    <row r="392" spans="3:11" x14ac:dyDescent="0.25">
      <c r="C392" s="141"/>
      <c r="D392" s="149"/>
      <c r="E392" s="116"/>
      <c r="F392" s="95">
        <f t="shared" si="18"/>
        <v>0</v>
      </c>
      <c r="G392" s="159"/>
      <c r="H392" s="142"/>
      <c r="I392" s="128" t="e">
        <f>VLOOKUP(H392,Presupuesto!$B$11:$C$565,2,0)</f>
        <v>#N/A</v>
      </c>
      <c r="J392" s="96" t="str">
        <f t="shared" si="19"/>
        <v>Desarrollo del Sistema de Educación Superior</v>
      </c>
      <c r="K392" s="96" t="s">
        <v>411</v>
      </c>
    </row>
    <row r="393" spans="3:11" x14ac:dyDescent="0.25">
      <c r="C393" s="141"/>
      <c r="D393" s="149"/>
      <c r="E393" s="116"/>
      <c r="F393" s="95">
        <f t="shared" si="18"/>
        <v>0</v>
      </c>
      <c r="G393" s="159"/>
      <c r="H393" s="142"/>
      <c r="I393" s="128" t="e">
        <f>VLOOKUP(H393,Presupuesto!$B$11:$C$565,2,0)</f>
        <v>#N/A</v>
      </c>
      <c r="J393" s="96" t="str">
        <f t="shared" si="19"/>
        <v>Desarrollo del Sistema de Educación Superior</v>
      </c>
      <c r="K393" s="96" t="s">
        <v>411</v>
      </c>
    </row>
    <row r="394" spans="3:11" x14ac:dyDescent="0.25">
      <c r="C394" s="141"/>
      <c r="D394" s="149"/>
      <c r="E394" s="116"/>
      <c r="F394" s="95">
        <f t="shared" si="18"/>
        <v>0</v>
      </c>
      <c r="G394" s="159"/>
      <c r="H394" s="142"/>
      <c r="I394" s="128" t="e">
        <f>VLOOKUP(H394,Presupuesto!$B$11:$C$565,2,0)</f>
        <v>#N/A</v>
      </c>
      <c r="J394" s="96" t="str">
        <f t="shared" si="19"/>
        <v>Desarrollo del Sistema de Educación Superior</v>
      </c>
      <c r="K394" s="96" t="s">
        <v>411</v>
      </c>
    </row>
    <row r="395" spans="3:11" x14ac:dyDescent="0.25">
      <c r="C395" s="141"/>
      <c r="D395" s="149"/>
      <c r="E395" s="116"/>
      <c r="F395" s="95">
        <f t="shared" si="18"/>
        <v>0</v>
      </c>
      <c r="G395" s="159"/>
      <c r="H395" s="142"/>
      <c r="I395" s="128" t="e">
        <f>VLOOKUP(H395,Presupuesto!$B$11:$C$565,2,0)</f>
        <v>#N/A</v>
      </c>
      <c r="J395" s="96" t="str">
        <f t="shared" si="19"/>
        <v>Desarrollo del Sistema de Educación Superior</v>
      </c>
      <c r="K395" s="96" t="s">
        <v>411</v>
      </c>
    </row>
    <row r="396" spans="3:11" x14ac:dyDescent="0.25">
      <c r="C396" s="141"/>
      <c r="D396" s="149"/>
      <c r="E396" s="116"/>
      <c r="F396" s="95">
        <f t="shared" si="18"/>
        <v>0</v>
      </c>
      <c r="G396" s="159"/>
      <c r="H396" s="142"/>
      <c r="I396" s="128" t="e">
        <f>VLOOKUP(H396,Presupuesto!$B$11:$C$565,2,0)</f>
        <v>#N/A</v>
      </c>
      <c r="J396" s="96" t="str">
        <f t="shared" si="19"/>
        <v>Desarrollo del Sistema de Educación Superior</v>
      </c>
      <c r="K396" s="96" t="s">
        <v>411</v>
      </c>
    </row>
    <row r="397" spans="3:11" x14ac:dyDescent="0.25">
      <c r="C397" s="141"/>
      <c r="D397" s="149"/>
      <c r="E397" s="116"/>
      <c r="F397" s="95">
        <f t="shared" si="18"/>
        <v>0</v>
      </c>
      <c r="G397" s="159"/>
      <c r="H397" s="142"/>
      <c r="I397" s="128" t="e">
        <f>VLOOKUP(H397,Presupuesto!$B$11:$C$565,2,0)</f>
        <v>#N/A</v>
      </c>
      <c r="J397" s="96" t="str">
        <f t="shared" si="19"/>
        <v>Desarrollo del Sistema de Educación Superior</v>
      </c>
      <c r="K397" s="96" t="s">
        <v>411</v>
      </c>
    </row>
    <row r="398" spans="3:11" x14ac:dyDescent="0.25">
      <c r="C398" s="141"/>
      <c r="D398" s="149"/>
      <c r="E398" s="116"/>
      <c r="F398" s="95">
        <f t="shared" si="18"/>
        <v>0</v>
      </c>
      <c r="G398" s="159"/>
      <c r="H398" s="142"/>
      <c r="I398" s="128" t="e">
        <f>VLOOKUP(H398,Presupuesto!$B$11:$C$565,2,0)</f>
        <v>#N/A</v>
      </c>
      <c r="J398" s="96" t="str">
        <f t="shared" si="19"/>
        <v>Desarrollo del Sistema de Educación Superior</v>
      </c>
      <c r="K398" s="96" t="s">
        <v>411</v>
      </c>
    </row>
    <row r="399" spans="3:11" x14ac:dyDescent="0.25">
      <c r="C399" s="141"/>
      <c r="D399" s="149"/>
      <c r="E399" s="116"/>
      <c r="F399" s="95">
        <f t="shared" si="18"/>
        <v>0</v>
      </c>
      <c r="G399" s="159"/>
      <c r="H399" s="142"/>
      <c r="I399" s="128" t="e">
        <f>VLOOKUP(H399,Presupuesto!$B$11:$C$565,2,0)</f>
        <v>#N/A</v>
      </c>
      <c r="J399" s="96" t="str">
        <f t="shared" si="19"/>
        <v>Desarrollo del Sistema de Educación Superior</v>
      </c>
      <c r="K399" s="96" t="s">
        <v>411</v>
      </c>
    </row>
    <row r="400" spans="3:11" x14ac:dyDescent="0.25">
      <c r="C400" s="143"/>
      <c r="D400" s="149"/>
      <c r="E400" s="116"/>
      <c r="F400" s="95">
        <f t="shared" si="18"/>
        <v>0</v>
      </c>
      <c r="G400" s="159"/>
      <c r="H400" s="144"/>
      <c r="I400" s="128" t="e">
        <f>VLOOKUP(H400,Presupuesto!$B$11:$C$565,2,0)</f>
        <v>#N/A</v>
      </c>
      <c r="J400" s="96" t="str">
        <f t="shared" si="19"/>
        <v>Desarrollo del Sistema de Educación Superior</v>
      </c>
      <c r="K400" s="96" t="s">
        <v>402</v>
      </c>
    </row>
    <row r="401" spans="3:11" x14ac:dyDescent="0.25">
      <c r="C401" s="143"/>
      <c r="D401" s="149"/>
      <c r="E401" s="116"/>
      <c r="F401" s="95">
        <f t="shared" si="18"/>
        <v>0</v>
      </c>
      <c r="G401" s="159"/>
      <c r="H401" s="144"/>
      <c r="I401" s="128" t="e">
        <f>VLOOKUP(H401,Presupuesto!$B$11:$C$565,2,0)</f>
        <v>#N/A</v>
      </c>
      <c r="J401" s="96" t="str">
        <f t="shared" si="19"/>
        <v>Desarrollo del Sistema de Educación Superior</v>
      </c>
      <c r="K401" s="96" t="s">
        <v>411</v>
      </c>
    </row>
    <row r="402" spans="3:11" x14ac:dyDescent="0.25">
      <c r="C402" s="143"/>
      <c r="D402" s="149"/>
      <c r="E402" s="116"/>
      <c r="F402" s="95">
        <f t="shared" si="18"/>
        <v>0</v>
      </c>
      <c r="G402" s="159"/>
      <c r="H402" s="144"/>
      <c r="I402" s="128" t="e">
        <f>VLOOKUP(H402,Presupuesto!$B$11:$C$565,2,0)</f>
        <v>#N/A</v>
      </c>
      <c r="J402" s="96" t="str">
        <f t="shared" si="19"/>
        <v>Desarrollo del Sistema de Educación Superior</v>
      </c>
      <c r="K402" s="96" t="s">
        <v>411</v>
      </c>
    </row>
    <row r="403" spans="3:11" x14ac:dyDescent="0.25">
      <c r="C403" s="143"/>
      <c r="D403" s="149"/>
      <c r="E403" s="116"/>
      <c r="F403" s="95">
        <f t="shared" si="18"/>
        <v>0</v>
      </c>
      <c r="G403" s="159"/>
      <c r="H403" s="144"/>
      <c r="I403" s="128" t="e">
        <f>VLOOKUP(H403,Presupuesto!$B$11:$C$565,2,0)</f>
        <v>#N/A</v>
      </c>
      <c r="J403" s="96" t="str">
        <f t="shared" si="19"/>
        <v>Desarrollo del Sistema de Educación Superior</v>
      </c>
      <c r="K403" s="96" t="s">
        <v>411</v>
      </c>
    </row>
    <row r="404" spans="3:11" ht="15.75" thickBot="1" x14ac:dyDescent="0.3">
      <c r="C404" s="145"/>
      <c r="D404" s="157"/>
      <c r="E404" s="101"/>
      <c r="F404" s="103">
        <f t="shared" si="18"/>
        <v>0</v>
      </c>
      <c r="G404" s="160"/>
      <c r="H404" s="146"/>
      <c r="I404" s="130" t="e">
        <f>VLOOKUP(H404,Presupuesto!$B$11:$C$565,2,0)</f>
        <v>#N/A</v>
      </c>
      <c r="J404" s="104" t="str">
        <f t="shared" si="19"/>
        <v>Desarrollo del Sistema de Educación Superior</v>
      </c>
      <c r="K404" s="122" t="s">
        <v>393</v>
      </c>
    </row>
    <row r="406" spans="3:11" ht="15.75" thickBot="1" x14ac:dyDescent="0.3">
      <c r="F406" s="88"/>
      <c r="G406" s="87"/>
      <c r="H406" s="88"/>
      <c r="I406" s="88"/>
    </row>
    <row r="407" spans="3:11" ht="15.75" thickBot="1" x14ac:dyDescent="0.3">
      <c r="C407" s="155" t="s">
        <v>53</v>
      </c>
      <c r="D407" s="324">
        <f>SUM(F414:F448)</f>
        <v>18000000</v>
      </c>
      <c r="F407" s="70"/>
      <c r="G407" s="78"/>
      <c r="H407" s="70"/>
      <c r="I407" s="70"/>
    </row>
    <row r="408" spans="3:11" x14ac:dyDescent="0.25">
      <c r="C408" s="70"/>
      <c r="D408" s="31"/>
      <c r="E408" s="91"/>
      <c r="F408" s="91"/>
      <c r="G408" s="91"/>
      <c r="H408" s="75"/>
      <c r="I408" s="75"/>
      <c r="J408" s="75"/>
      <c r="K408" s="110"/>
    </row>
    <row r="409" spans="3:11" x14ac:dyDescent="0.25">
      <c r="C409" s="70"/>
      <c r="D409" s="31"/>
      <c r="E409" s="91"/>
      <c r="F409" s="91"/>
      <c r="G409" s="91"/>
      <c r="H409" s="75"/>
      <c r="I409" s="75"/>
      <c r="J409" s="75"/>
      <c r="K409" s="110"/>
    </row>
    <row r="410" spans="3:11" ht="15.75" x14ac:dyDescent="0.25">
      <c r="C410" s="200" t="s">
        <v>391</v>
      </c>
      <c r="D410" s="322" t="s">
        <v>2282</v>
      </c>
      <c r="E410" s="91"/>
      <c r="F410" s="91"/>
      <c r="G410" s="91"/>
      <c r="H410" s="75"/>
      <c r="I410" s="75"/>
      <c r="J410" s="75"/>
      <c r="K410" s="110"/>
    </row>
    <row r="411" spans="3:11" ht="18.75" x14ac:dyDescent="0.25">
      <c r="C411" s="205" t="s">
        <v>1864</v>
      </c>
      <c r="D411" s="31"/>
      <c r="E411" s="91"/>
      <c r="F411" s="91"/>
      <c r="G411" s="91"/>
      <c r="H411" s="75"/>
      <c r="I411" s="75"/>
      <c r="J411" s="75"/>
      <c r="K411" s="110"/>
    </row>
    <row r="412" spans="3:11" ht="15.75" thickBot="1" x14ac:dyDescent="0.3">
      <c r="F412" s="91"/>
      <c r="G412" s="75"/>
      <c r="H412" s="75"/>
      <c r="I412" s="75"/>
    </row>
    <row r="413" spans="3:11" ht="30.75" thickBot="1" x14ac:dyDescent="0.3">
      <c r="C413" s="127" t="s">
        <v>44</v>
      </c>
      <c r="D413" s="127" t="s">
        <v>55</v>
      </c>
      <c r="E413" s="134" t="s">
        <v>57</v>
      </c>
      <c r="F413" s="133" t="s">
        <v>27</v>
      </c>
      <c r="G413" s="131" t="s">
        <v>130</v>
      </c>
      <c r="H413" s="134" t="s">
        <v>46</v>
      </c>
      <c r="I413" s="131" t="s">
        <v>131</v>
      </c>
      <c r="J413" s="131" t="s">
        <v>409</v>
      </c>
      <c r="K413" s="131" t="s">
        <v>410</v>
      </c>
    </row>
    <row r="414" spans="3:11" x14ac:dyDescent="0.25">
      <c r="C414" s="215" t="s">
        <v>438</v>
      </c>
      <c r="D414" s="216"/>
      <c r="E414" s="214">
        <f>HLOOKUP(C414,$AH$2:$BU$3,2,0)</f>
        <v>620</v>
      </c>
      <c r="F414" s="95">
        <f t="shared" ref="F414:F448" si="20">D414*E414</f>
        <v>0</v>
      </c>
      <c r="G414" s="159"/>
      <c r="H414" s="140"/>
      <c r="I414" s="128" t="e">
        <f>VLOOKUP(H414,Presupuesto!$B$11:$C$565,2,0)</f>
        <v>#N/A</v>
      </c>
      <c r="J414" s="213" t="s">
        <v>1453</v>
      </c>
      <c r="K414" s="96" t="s">
        <v>393</v>
      </c>
    </row>
    <row r="415" spans="3:11" x14ac:dyDescent="0.25">
      <c r="C415" s="741" t="s">
        <v>2250</v>
      </c>
      <c r="D415" s="156">
        <v>1</v>
      </c>
      <c r="E415" s="121">
        <v>18000000</v>
      </c>
      <c r="F415" s="95">
        <f t="shared" si="20"/>
        <v>18000000</v>
      </c>
      <c r="G415" s="159" t="s">
        <v>1540</v>
      </c>
      <c r="H415" s="140" t="s">
        <v>296</v>
      </c>
      <c r="I415" s="128" t="str">
        <f>VLOOKUP(H415,Presupuesto!$B$11:$C$565,2,0)</f>
        <v>SERVICIOS DE INTERNET</v>
      </c>
      <c r="J415" s="96" t="s">
        <v>1475</v>
      </c>
      <c r="K415" s="96" t="s">
        <v>393</v>
      </c>
    </row>
    <row r="416" spans="3:11" x14ac:dyDescent="0.25">
      <c r="C416" s="139"/>
      <c r="D416" s="156"/>
      <c r="E416" s="121"/>
      <c r="F416" s="95">
        <f t="shared" si="20"/>
        <v>0</v>
      </c>
      <c r="G416" s="159"/>
      <c r="H416" s="140"/>
      <c r="I416" s="128" t="e">
        <f>VLOOKUP(H416,Presupuesto!$B$11:$C$565,2,0)</f>
        <v>#N/A</v>
      </c>
      <c r="J416" s="96" t="str">
        <f t="shared" ref="J416:J448" si="21">$J$414</f>
        <v>Desarrollo del Sistema de Educación Superior</v>
      </c>
      <c r="K416" s="96" t="s">
        <v>411</v>
      </c>
    </row>
    <row r="417" spans="3:11" x14ac:dyDescent="0.25">
      <c r="C417" s="139"/>
      <c r="D417" s="156"/>
      <c r="E417" s="121"/>
      <c r="F417" s="95">
        <f t="shared" si="20"/>
        <v>0</v>
      </c>
      <c r="G417" s="159"/>
      <c r="H417" s="140"/>
      <c r="I417" s="128" t="e">
        <f>VLOOKUP(H417,Presupuesto!$B$11:$C$565,2,0)</f>
        <v>#N/A</v>
      </c>
      <c r="J417" s="96" t="str">
        <f t="shared" si="21"/>
        <v>Desarrollo del Sistema de Educación Superior</v>
      </c>
      <c r="K417" s="96" t="s">
        <v>411</v>
      </c>
    </row>
    <row r="418" spans="3:11" x14ac:dyDescent="0.25">
      <c r="C418" s="139"/>
      <c r="D418" s="156"/>
      <c r="E418" s="121"/>
      <c r="F418" s="95">
        <f t="shared" si="20"/>
        <v>0</v>
      </c>
      <c r="G418" s="159"/>
      <c r="H418" s="140"/>
      <c r="I418" s="128" t="e">
        <f>VLOOKUP(H418,Presupuesto!$B$11:$C$565,2,0)</f>
        <v>#N/A</v>
      </c>
      <c r="J418" s="96" t="str">
        <f t="shared" si="21"/>
        <v>Desarrollo del Sistema de Educación Superior</v>
      </c>
      <c r="K418" s="96" t="s">
        <v>411</v>
      </c>
    </row>
    <row r="419" spans="3:11" x14ac:dyDescent="0.25">
      <c r="C419" s="139"/>
      <c r="D419" s="156"/>
      <c r="E419" s="121"/>
      <c r="F419" s="95">
        <f t="shared" si="20"/>
        <v>0</v>
      </c>
      <c r="G419" s="159"/>
      <c r="H419" s="140"/>
      <c r="I419" s="128" t="e">
        <f>VLOOKUP(H419,Presupuesto!$B$11:$C$565,2,0)</f>
        <v>#N/A</v>
      </c>
      <c r="J419" s="96" t="str">
        <f t="shared" si="21"/>
        <v>Desarrollo del Sistema de Educación Superior</v>
      </c>
      <c r="K419" s="96" t="s">
        <v>400</v>
      </c>
    </row>
    <row r="420" spans="3:11" x14ac:dyDescent="0.25">
      <c r="C420" s="139"/>
      <c r="D420" s="156"/>
      <c r="E420" s="121"/>
      <c r="F420" s="95">
        <f t="shared" si="20"/>
        <v>0</v>
      </c>
      <c r="G420" s="159"/>
      <c r="H420" s="140"/>
      <c r="I420" s="128" t="e">
        <f>VLOOKUP(H420,Presupuesto!$B$11:$C$565,2,0)</f>
        <v>#N/A</v>
      </c>
      <c r="J420" s="96" t="str">
        <f t="shared" si="21"/>
        <v>Desarrollo del Sistema de Educación Superior</v>
      </c>
      <c r="K420" s="96" t="s">
        <v>411</v>
      </c>
    </row>
    <row r="421" spans="3:11" x14ac:dyDescent="0.25">
      <c r="C421" s="139"/>
      <c r="D421" s="156"/>
      <c r="E421" s="121"/>
      <c r="F421" s="95">
        <f t="shared" si="20"/>
        <v>0</v>
      </c>
      <c r="G421" s="159"/>
      <c r="H421" s="140"/>
      <c r="I421" s="128" t="e">
        <f>VLOOKUP(H421,Presupuesto!$B$11:$C$565,2,0)</f>
        <v>#N/A</v>
      </c>
      <c r="J421" s="96" t="str">
        <f t="shared" si="21"/>
        <v>Desarrollo del Sistema de Educación Superior</v>
      </c>
      <c r="K421" s="96" t="s">
        <v>411</v>
      </c>
    </row>
    <row r="422" spans="3:11" x14ac:dyDescent="0.25">
      <c r="C422" s="139"/>
      <c r="D422" s="156"/>
      <c r="E422" s="121"/>
      <c r="F422" s="95">
        <f t="shared" si="20"/>
        <v>0</v>
      </c>
      <c r="G422" s="159"/>
      <c r="H422" s="140"/>
      <c r="I422" s="128" t="e">
        <f>VLOOKUP(H422,Presupuesto!$B$11:$C$565,2,0)</f>
        <v>#N/A</v>
      </c>
      <c r="J422" s="96" t="str">
        <f t="shared" si="21"/>
        <v>Desarrollo del Sistema de Educación Superior</v>
      </c>
      <c r="K422" s="96" t="s">
        <v>411</v>
      </c>
    </row>
    <row r="423" spans="3:11" x14ac:dyDescent="0.25">
      <c r="C423" s="139"/>
      <c r="D423" s="156"/>
      <c r="E423" s="121"/>
      <c r="F423" s="95">
        <f t="shared" si="20"/>
        <v>0</v>
      </c>
      <c r="G423" s="159"/>
      <c r="H423" s="140"/>
      <c r="I423" s="128" t="e">
        <f>VLOOKUP(H423,Presupuesto!$B$11:$C$565,2,0)</f>
        <v>#N/A</v>
      </c>
      <c r="J423" s="96" t="str">
        <f t="shared" si="21"/>
        <v>Desarrollo del Sistema de Educación Superior</v>
      </c>
      <c r="K423" s="96" t="s">
        <v>411</v>
      </c>
    </row>
    <row r="424" spans="3:11" x14ac:dyDescent="0.25">
      <c r="C424" s="139"/>
      <c r="D424" s="156"/>
      <c r="E424" s="121"/>
      <c r="F424" s="95">
        <f t="shared" si="20"/>
        <v>0</v>
      </c>
      <c r="G424" s="159"/>
      <c r="H424" s="140"/>
      <c r="I424" s="128" t="e">
        <f>VLOOKUP(H424,Presupuesto!$B$11:$C$565,2,0)</f>
        <v>#N/A</v>
      </c>
      <c r="J424" s="96" t="str">
        <f t="shared" si="21"/>
        <v>Desarrollo del Sistema de Educación Superior</v>
      </c>
      <c r="K424" s="96" t="s">
        <v>411</v>
      </c>
    </row>
    <row r="425" spans="3:11" x14ac:dyDescent="0.25">
      <c r="C425" s="139"/>
      <c r="D425" s="156"/>
      <c r="E425" s="121"/>
      <c r="F425" s="95">
        <f t="shared" si="20"/>
        <v>0</v>
      </c>
      <c r="G425" s="159"/>
      <c r="H425" s="140"/>
      <c r="I425" s="128" t="e">
        <f>VLOOKUP(H425,Presupuesto!$B$11:$C$565,2,0)</f>
        <v>#N/A</v>
      </c>
      <c r="J425" s="96" t="str">
        <f t="shared" si="21"/>
        <v>Desarrollo del Sistema de Educación Superior</v>
      </c>
      <c r="K425" s="96" t="s">
        <v>411</v>
      </c>
    </row>
    <row r="426" spans="3:11" x14ac:dyDescent="0.25">
      <c r="C426" s="139"/>
      <c r="D426" s="156"/>
      <c r="E426" s="121"/>
      <c r="F426" s="95">
        <f t="shared" si="20"/>
        <v>0</v>
      </c>
      <c r="G426" s="159"/>
      <c r="H426" s="140"/>
      <c r="I426" s="128" t="e">
        <f>VLOOKUP(H426,Presupuesto!$B$11:$C$565,2,0)</f>
        <v>#N/A</v>
      </c>
      <c r="J426" s="96" t="str">
        <f t="shared" si="21"/>
        <v>Desarrollo del Sistema de Educación Superior</v>
      </c>
      <c r="K426" s="96" t="s">
        <v>411</v>
      </c>
    </row>
    <row r="427" spans="3:11" x14ac:dyDescent="0.25">
      <c r="C427" s="139"/>
      <c r="D427" s="156"/>
      <c r="E427" s="121"/>
      <c r="F427" s="95">
        <f t="shared" si="20"/>
        <v>0</v>
      </c>
      <c r="G427" s="159"/>
      <c r="H427" s="140"/>
      <c r="I427" s="128" t="e">
        <f>VLOOKUP(H427,Presupuesto!$B$11:$C$565,2,0)</f>
        <v>#N/A</v>
      </c>
      <c r="J427" s="96" t="str">
        <f t="shared" si="21"/>
        <v>Desarrollo del Sistema de Educación Superior</v>
      </c>
      <c r="K427" s="96" t="s">
        <v>411</v>
      </c>
    </row>
    <row r="428" spans="3:11" x14ac:dyDescent="0.25">
      <c r="C428" s="139"/>
      <c r="D428" s="156"/>
      <c r="E428" s="121"/>
      <c r="F428" s="95">
        <f t="shared" si="20"/>
        <v>0</v>
      </c>
      <c r="G428" s="159"/>
      <c r="H428" s="140"/>
      <c r="I428" s="128" t="e">
        <f>VLOOKUP(H428,Presupuesto!$B$11:$C$565,2,0)</f>
        <v>#N/A</v>
      </c>
      <c r="J428" s="96" t="str">
        <f t="shared" si="21"/>
        <v>Desarrollo del Sistema de Educación Superior</v>
      </c>
      <c r="K428" s="96" t="s">
        <v>411</v>
      </c>
    </row>
    <row r="429" spans="3:11" x14ac:dyDescent="0.25">
      <c r="C429" s="139"/>
      <c r="D429" s="156"/>
      <c r="E429" s="121"/>
      <c r="F429" s="95">
        <f t="shared" si="20"/>
        <v>0</v>
      </c>
      <c r="G429" s="159"/>
      <c r="H429" s="140"/>
      <c r="I429" s="128" t="e">
        <f>VLOOKUP(H429,Presupuesto!$B$11:$C$565,2,0)</f>
        <v>#N/A</v>
      </c>
      <c r="J429" s="96" t="str">
        <f t="shared" si="21"/>
        <v>Desarrollo del Sistema de Educación Superior</v>
      </c>
      <c r="K429" s="96" t="s">
        <v>411</v>
      </c>
    </row>
    <row r="430" spans="3:11" x14ac:dyDescent="0.25">
      <c r="C430" s="139"/>
      <c r="D430" s="156"/>
      <c r="E430" s="121"/>
      <c r="F430" s="95">
        <f t="shared" si="20"/>
        <v>0</v>
      </c>
      <c r="G430" s="159"/>
      <c r="H430" s="140"/>
      <c r="I430" s="128" t="e">
        <f>VLOOKUP(H430,Presupuesto!$B$11:$C$565,2,0)</f>
        <v>#N/A</v>
      </c>
      <c r="J430" s="96" t="str">
        <f t="shared" si="21"/>
        <v>Desarrollo del Sistema de Educación Superior</v>
      </c>
      <c r="K430" s="96" t="s">
        <v>411</v>
      </c>
    </row>
    <row r="431" spans="3:11" x14ac:dyDescent="0.25">
      <c r="C431" s="139"/>
      <c r="D431" s="156"/>
      <c r="E431" s="121"/>
      <c r="F431" s="95">
        <f t="shared" si="20"/>
        <v>0</v>
      </c>
      <c r="G431" s="159"/>
      <c r="H431" s="140"/>
      <c r="I431" s="128" t="e">
        <f>VLOOKUP(H431,Presupuesto!$B$11:$C$565,2,0)</f>
        <v>#N/A</v>
      </c>
      <c r="J431" s="96" t="str">
        <f t="shared" si="21"/>
        <v>Desarrollo del Sistema de Educación Superior</v>
      </c>
      <c r="K431" s="96" t="s">
        <v>411</v>
      </c>
    </row>
    <row r="432" spans="3:11" x14ac:dyDescent="0.25">
      <c r="C432" s="139"/>
      <c r="D432" s="156"/>
      <c r="E432" s="121"/>
      <c r="F432" s="95">
        <f t="shared" si="20"/>
        <v>0</v>
      </c>
      <c r="G432" s="159"/>
      <c r="H432" s="140"/>
      <c r="I432" s="128" t="e">
        <f>VLOOKUP(H432,Presupuesto!$B$11:$C$565,2,0)</f>
        <v>#N/A</v>
      </c>
      <c r="J432" s="96" t="str">
        <f t="shared" si="21"/>
        <v>Desarrollo del Sistema de Educación Superior</v>
      </c>
      <c r="K432" s="96" t="s">
        <v>411</v>
      </c>
    </row>
    <row r="433" spans="3:11" x14ac:dyDescent="0.25">
      <c r="C433" s="139"/>
      <c r="D433" s="156"/>
      <c r="E433" s="121"/>
      <c r="F433" s="95">
        <f t="shared" si="20"/>
        <v>0</v>
      </c>
      <c r="G433" s="159"/>
      <c r="H433" s="140"/>
      <c r="I433" s="128" t="e">
        <f>VLOOKUP(H433,Presupuesto!$B$11:$C$565,2,0)</f>
        <v>#N/A</v>
      </c>
      <c r="J433" s="96" t="str">
        <f t="shared" si="21"/>
        <v>Desarrollo del Sistema de Educación Superior</v>
      </c>
      <c r="K433" s="96" t="s">
        <v>411</v>
      </c>
    </row>
    <row r="434" spans="3:11" x14ac:dyDescent="0.25">
      <c r="C434" s="139"/>
      <c r="D434" s="156"/>
      <c r="E434" s="121"/>
      <c r="F434" s="95">
        <f t="shared" si="20"/>
        <v>0</v>
      </c>
      <c r="G434" s="159"/>
      <c r="H434" s="140"/>
      <c r="I434" s="128" t="e">
        <f>VLOOKUP(H434,Presupuesto!$B$11:$C$565,2,0)</f>
        <v>#N/A</v>
      </c>
      <c r="J434" s="96" t="str">
        <f t="shared" si="21"/>
        <v>Desarrollo del Sistema de Educación Superior</v>
      </c>
      <c r="K434" s="96" t="s">
        <v>411</v>
      </c>
    </row>
    <row r="435" spans="3:11" x14ac:dyDescent="0.25">
      <c r="C435" s="139"/>
      <c r="D435" s="156"/>
      <c r="E435" s="121"/>
      <c r="F435" s="95">
        <f t="shared" si="20"/>
        <v>0</v>
      </c>
      <c r="G435" s="159"/>
      <c r="H435" s="140"/>
      <c r="I435" s="128" t="e">
        <f>VLOOKUP(H435,Presupuesto!$B$11:$C$565,2,0)</f>
        <v>#N/A</v>
      </c>
      <c r="J435" s="96" t="str">
        <f t="shared" si="21"/>
        <v>Desarrollo del Sistema de Educación Superior</v>
      </c>
      <c r="K435" s="96" t="s">
        <v>411</v>
      </c>
    </row>
    <row r="436" spans="3:11" x14ac:dyDescent="0.25">
      <c r="C436" s="141"/>
      <c r="D436" s="149"/>
      <c r="E436" s="116"/>
      <c r="F436" s="95">
        <f t="shared" si="20"/>
        <v>0</v>
      </c>
      <c r="G436" s="159"/>
      <c r="H436" s="142"/>
      <c r="I436" s="128" t="e">
        <f>VLOOKUP(H436,Presupuesto!$B$11:$C$565,2,0)</f>
        <v>#N/A</v>
      </c>
      <c r="J436" s="96" t="str">
        <f t="shared" si="21"/>
        <v>Desarrollo del Sistema de Educación Superior</v>
      </c>
      <c r="K436" s="96" t="s">
        <v>411</v>
      </c>
    </row>
    <row r="437" spans="3:11" x14ac:dyDescent="0.25">
      <c r="C437" s="141"/>
      <c r="D437" s="149"/>
      <c r="E437" s="116"/>
      <c r="F437" s="95">
        <f t="shared" si="20"/>
        <v>0</v>
      </c>
      <c r="G437" s="159"/>
      <c r="H437" s="142"/>
      <c r="I437" s="128" t="e">
        <f>VLOOKUP(H437,Presupuesto!$B$11:$C$565,2,0)</f>
        <v>#N/A</v>
      </c>
      <c r="J437" s="96" t="str">
        <f t="shared" si="21"/>
        <v>Desarrollo del Sistema de Educación Superior</v>
      </c>
      <c r="K437" s="96" t="s">
        <v>411</v>
      </c>
    </row>
    <row r="438" spans="3:11" x14ac:dyDescent="0.25">
      <c r="C438" s="141"/>
      <c r="D438" s="149"/>
      <c r="E438" s="116"/>
      <c r="F438" s="95">
        <f t="shared" si="20"/>
        <v>0</v>
      </c>
      <c r="G438" s="159"/>
      <c r="H438" s="142"/>
      <c r="I438" s="128" t="e">
        <f>VLOOKUP(H438,Presupuesto!$B$11:$C$565,2,0)</f>
        <v>#N/A</v>
      </c>
      <c r="J438" s="96" t="str">
        <f t="shared" si="21"/>
        <v>Desarrollo del Sistema de Educación Superior</v>
      </c>
      <c r="K438" s="96" t="s">
        <v>411</v>
      </c>
    </row>
    <row r="439" spans="3:11" x14ac:dyDescent="0.25">
      <c r="C439" s="141"/>
      <c r="D439" s="149"/>
      <c r="E439" s="116"/>
      <c r="F439" s="95">
        <f t="shared" si="20"/>
        <v>0</v>
      </c>
      <c r="G439" s="159"/>
      <c r="H439" s="142"/>
      <c r="I439" s="128" t="e">
        <f>VLOOKUP(H439,Presupuesto!$B$11:$C$565,2,0)</f>
        <v>#N/A</v>
      </c>
      <c r="J439" s="96" t="str">
        <f t="shared" si="21"/>
        <v>Desarrollo del Sistema de Educación Superior</v>
      </c>
      <c r="K439" s="96" t="s">
        <v>411</v>
      </c>
    </row>
    <row r="440" spans="3:11" x14ac:dyDescent="0.25">
      <c r="C440" s="141"/>
      <c r="D440" s="149"/>
      <c r="E440" s="116"/>
      <c r="F440" s="95">
        <f t="shared" si="20"/>
        <v>0</v>
      </c>
      <c r="G440" s="159"/>
      <c r="H440" s="142"/>
      <c r="I440" s="128" t="e">
        <f>VLOOKUP(H440,Presupuesto!$B$11:$C$565,2,0)</f>
        <v>#N/A</v>
      </c>
      <c r="J440" s="96" t="str">
        <f t="shared" si="21"/>
        <v>Desarrollo del Sistema de Educación Superior</v>
      </c>
      <c r="K440" s="96" t="s">
        <v>411</v>
      </c>
    </row>
    <row r="441" spans="3:11" x14ac:dyDescent="0.25">
      <c r="C441" s="141"/>
      <c r="D441" s="149"/>
      <c r="E441" s="116"/>
      <c r="F441" s="95">
        <f t="shared" si="20"/>
        <v>0</v>
      </c>
      <c r="G441" s="159"/>
      <c r="H441" s="142"/>
      <c r="I441" s="128" t="e">
        <f>VLOOKUP(H441,Presupuesto!$B$11:$C$565,2,0)</f>
        <v>#N/A</v>
      </c>
      <c r="J441" s="96" t="str">
        <f t="shared" si="21"/>
        <v>Desarrollo del Sistema de Educación Superior</v>
      </c>
      <c r="K441" s="96" t="s">
        <v>411</v>
      </c>
    </row>
    <row r="442" spans="3:11" x14ac:dyDescent="0.25">
      <c r="C442" s="141"/>
      <c r="D442" s="149"/>
      <c r="E442" s="116"/>
      <c r="F442" s="95">
        <f t="shared" si="20"/>
        <v>0</v>
      </c>
      <c r="G442" s="159"/>
      <c r="H442" s="142"/>
      <c r="I442" s="128" t="e">
        <f>VLOOKUP(H442,Presupuesto!$B$11:$C$565,2,0)</f>
        <v>#N/A</v>
      </c>
      <c r="J442" s="96" t="str">
        <f t="shared" si="21"/>
        <v>Desarrollo del Sistema de Educación Superior</v>
      </c>
      <c r="K442" s="96" t="s">
        <v>411</v>
      </c>
    </row>
    <row r="443" spans="3:11" x14ac:dyDescent="0.25">
      <c r="C443" s="141"/>
      <c r="D443" s="149"/>
      <c r="E443" s="116"/>
      <c r="F443" s="95">
        <f t="shared" si="20"/>
        <v>0</v>
      </c>
      <c r="G443" s="159"/>
      <c r="H443" s="142"/>
      <c r="I443" s="128" t="e">
        <f>VLOOKUP(H443,Presupuesto!$B$11:$C$565,2,0)</f>
        <v>#N/A</v>
      </c>
      <c r="J443" s="96" t="str">
        <f t="shared" si="21"/>
        <v>Desarrollo del Sistema de Educación Superior</v>
      </c>
      <c r="K443" s="96" t="s">
        <v>411</v>
      </c>
    </row>
    <row r="444" spans="3:11" x14ac:dyDescent="0.25">
      <c r="C444" s="143"/>
      <c r="D444" s="149"/>
      <c r="E444" s="116"/>
      <c r="F444" s="95">
        <f t="shared" si="20"/>
        <v>0</v>
      </c>
      <c r="G444" s="159"/>
      <c r="H444" s="144"/>
      <c r="I444" s="128" t="e">
        <f>VLOOKUP(H444,Presupuesto!$B$11:$C$565,2,0)</f>
        <v>#N/A</v>
      </c>
      <c r="J444" s="96" t="str">
        <f t="shared" si="21"/>
        <v>Desarrollo del Sistema de Educación Superior</v>
      </c>
      <c r="K444" s="96" t="s">
        <v>402</v>
      </c>
    </row>
    <row r="445" spans="3:11" x14ac:dyDescent="0.25">
      <c r="C445" s="143"/>
      <c r="D445" s="149"/>
      <c r="E445" s="116"/>
      <c r="F445" s="95">
        <f t="shared" si="20"/>
        <v>0</v>
      </c>
      <c r="G445" s="159"/>
      <c r="H445" s="144"/>
      <c r="I445" s="128" t="e">
        <f>VLOOKUP(H445,Presupuesto!$B$11:$C$565,2,0)</f>
        <v>#N/A</v>
      </c>
      <c r="J445" s="96" t="str">
        <f t="shared" si="21"/>
        <v>Desarrollo del Sistema de Educación Superior</v>
      </c>
      <c r="K445" s="96" t="s">
        <v>411</v>
      </c>
    </row>
    <row r="446" spans="3:11" x14ac:dyDescent="0.25">
      <c r="C446" s="143"/>
      <c r="D446" s="149"/>
      <c r="E446" s="116"/>
      <c r="F446" s="95">
        <f t="shared" si="20"/>
        <v>0</v>
      </c>
      <c r="G446" s="159"/>
      <c r="H446" s="144"/>
      <c r="I446" s="128" t="e">
        <f>VLOOKUP(H446,Presupuesto!$B$11:$C$565,2,0)</f>
        <v>#N/A</v>
      </c>
      <c r="J446" s="96" t="str">
        <f t="shared" si="21"/>
        <v>Desarrollo del Sistema de Educación Superior</v>
      </c>
      <c r="K446" s="96" t="s">
        <v>411</v>
      </c>
    </row>
    <row r="447" spans="3:11" x14ac:dyDescent="0.25">
      <c r="C447" s="143"/>
      <c r="D447" s="149"/>
      <c r="E447" s="116"/>
      <c r="F447" s="95">
        <f t="shared" si="20"/>
        <v>0</v>
      </c>
      <c r="G447" s="159"/>
      <c r="H447" s="144"/>
      <c r="I447" s="128" t="e">
        <f>VLOOKUP(H447,Presupuesto!$B$11:$C$565,2,0)</f>
        <v>#N/A</v>
      </c>
      <c r="J447" s="96" t="str">
        <f t="shared" si="21"/>
        <v>Desarrollo del Sistema de Educación Superior</v>
      </c>
      <c r="K447" s="96" t="s">
        <v>411</v>
      </c>
    </row>
    <row r="448" spans="3:11" ht="15.75" thickBot="1" x14ac:dyDescent="0.3">
      <c r="C448" s="145"/>
      <c r="D448" s="157"/>
      <c r="E448" s="101"/>
      <c r="F448" s="103">
        <f t="shared" si="20"/>
        <v>0</v>
      </c>
      <c r="G448" s="160"/>
      <c r="H448" s="146"/>
      <c r="I448" s="130" t="e">
        <f>VLOOKUP(H448,Presupuesto!$B$11:$C$565,2,0)</f>
        <v>#N/A</v>
      </c>
      <c r="J448" s="104" t="str">
        <f t="shared" si="21"/>
        <v>Desarrollo del Sistema de Educación Superior</v>
      </c>
      <c r="K448" s="122" t="s">
        <v>393</v>
      </c>
    </row>
    <row r="450" spans="3:11" ht="15.75" thickBot="1" x14ac:dyDescent="0.3"/>
    <row r="451" spans="3:11" ht="15.75" thickBot="1" x14ac:dyDescent="0.3">
      <c r="C451" s="155" t="s">
        <v>53</v>
      </c>
      <c r="D451" s="324">
        <f>SUM(F458:F492)</f>
        <v>200000</v>
      </c>
      <c r="F451" s="70"/>
      <c r="G451" s="78"/>
      <c r="H451" s="70"/>
      <c r="I451" s="70"/>
    </row>
    <row r="452" spans="3:11" x14ac:dyDescent="0.25">
      <c r="C452" s="70"/>
      <c r="D452" s="31"/>
      <c r="E452" s="91"/>
      <c r="F452" s="91"/>
      <c r="G452" s="91"/>
      <c r="H452" s="75"/>
      <c r="I452" s="75"/>
      <c r="J452" s="75"/>
      <c r="K452" s="110"/>
    </row>
    <row r="453" spans="3:11" x14ac:dyDescent="0.25">
      <c r="C453" s="70"/>
      <c r="D453" s="31"/>
      <c r="E453" s="91"/>
      <c r="F453" s="91"/>
      <c r="G453" s="91"/>
      <c r="H453" s="75"/>
      <c r="I453" s="75"/>
      <c r="J453" s="75"/>
      <c r="K453" s="110"/>
    </row>
    <row r="454" spans="3:11" ht="15.75" x14ac:dyDescent="0.25">
      <c r="C454" s="200" t="s">
        <v>391</v>
      </c>
      <c r="D454" s="322" t="s">
        <v>1860</v>
      </c>
      <c r="E454" s="91"/>
      <c r="F454" s="91"/>
      <c r="G454" s="91"/>
      <c r="H454" s="75"/>
      <c r="I454" s="75"/>
      <c r="J454" s="75"/>
      <c r="K454" s="110"/>
    </row>
    <row r="455" spans="3:11" ht="18.75" x14ac:dyDescent="0.25">
      <c r="C455" s="205" t="s">
        <v>1857</v>
      </c>
      <c r="D455" s="31"/>
      <c r="E455" s="91"/>
      <c r="F455" s="91"/>
      <c r="G455" s="91"/>
      <c r="H455" s="75"/>
      <c r="I455" s="75"/>
      <c r="J455" s="75"/>
      <c r="K455" s="110"/>
    </row>
    <row r="456" spans="3:11" ht="15.75" thickBot="1" x14ac:dyDescent="0.3">
      <c r="F456" s="91"/>
      <c r="G456" s="75"/>
      <c r="H456" s="75"/>
      <c r="I456" s="75"/>
    </row>
    <row r="457" spans="3:11" ht="30.75" thickBot="1" x14ac:dyDescent="0.3">
      <c r="C457" s="127" t="s">
        <v>44</v>
      </c>
      <c r="D457" s="127" t="s">
        <v>55</v>
      </c>
      <c r="E457" s="134" t="s">
        <v>57</v>
      </c>
      <c r="F457" s="133" t="s">
        <v>27</v>
      </c>
      <c r="G457" s="131" t="s">
        <v>130</v>
      </c>
      <c r="H457" s="134" t="s">
        <v>46</v>
      </c>
      <c r="I457" s="131" t="s">
        <v>131</v>
      </c>
      <c r="J457" s="131" t="s">
        <v>409</v>
      </c>
      <c r="K457" s="131" t="s">
        <v>410</v>
      </c>
    </row>
    <row r="458" spans="3:11" x14ac:dyDescent="0.25">
      <c r="C458" s="215" t="s">
        <v>438</v>
      </c>
      <c r="D458" s="216"/>
      <c r="E458" s="214">
        <f>HLOOKUP(C458,$AH$2:$BU$3,2,0)</f>
        <v>620</v>
      </c>
      <c r="F458" s="95">
        <f t="shared" ref="F458:F492" si="22">D458*E458</f>
        <v>0</v>
      </c>
      <c r="G458" s="159"/>
      <c r="H458" s="140"/>
      <c r="I458" s="128" t="e">
        <f>VLOOKUP(H458,Presupuesto!$B$11:$C$565,2,0)</f>
        <v>#N/A</v>
      </c>
      <c r="J458" s="213" t="s">
        <v>1453</v>
      </c>
      <c r="K458" s="96" t="s">
        <v>393</v>
      </c>
    </row>
    <row r="459" spans="3:11" ht="30" x14ac:dyDescent="0.25">
      <c r="C459" s="734" t="s">
        <v>2252</v>
      </c>
      <c r="D459" s="156">
        <v>1</v>
      </c>
      <c r="E459" s="121">
        <v>200000</v>
      </c>
      <c r="F459" s="95">
        <f t="shared" si="22"/>
        <v>200000</v>
      </c>
      <c r="G459" s="159" t="s">
        <v>128</v>
      </c>
      <c r="H459" s="140" t="s">
        <v>337</v>
      </c>
      <c r="I459" s="128" t="str">
        <f>VLOOKUP(H459,Presupuesto!$B$11:$C$565,2,0)</f>
        <v>EQUIPOS PARA COMPUTACION</v>
      </c>
      <c r="J459" s="96" t="s">
        <v>1475</v>
      </c>
      <c r="K459" s="96" t="s">
        <v>398</v>
      </c>
    </row>
    <row r="460" spans="3:11" x14ac:dyDescent="0.25">
      <c r="C460" s="139"/>
      <c r="D460" s="156"/>
      <c r="E460" s="121"/>
      <c r="F460" s="95">
        <f t="shared" si="22"/>
        <v>0</v>
      </c>
      <c r="G460" s="159"/>
      <c r="H460" s="140"/>
      <c r="I460" s="128" t="e">
        <f>VLOOKUP(H460,Presupuesto!$B$11:$C$565,2,0)</f>
        <v>#N/A</v>
      </c>
      <c r="J460" s="96" t="str">
        <f t="shared" ref="J460:J492" si="23">$J$458</f>
        <v>Desarrollo del Sistema de Educación Superior</v>
      </c>
      <c r="K460" s="96" t="s">
        <v>411</v>
      </c>
    </row>
    <row r="461" spans="3:11" x14ac:dyDescent="0.25">
      <c r="C461" s="139"/>
      <c r="D461" s="156"/>
      <c r="E461" s="121"/>
      <c r="F461" s="95">
        <f t="shared" si="22"/>
        <v>0</v>
      </c>
      <c r="G461" s="159"/>
      <c r="H461" s="140"/>
      <c r="I461" s="128" t="e">
        <f>VLOOKUP(H461,Presupuesto!$B$11:$C$565,2,0)</f>
        <v>#N/A</v>
      </c>
      <c r="J461" s="96" t="str">
        <f t="shared" si="23"/>
        <v>Desarrollo del Sistema de Educación Superior</v>
      </c>
      <c r="K461" s="96" t="s">
        <v>411</v>
      </c>
    </row>
    <row r="462" spans="3:11" x14ac:dyDescent="0.25">
      <c r="C462" s="139"/>
      <c r="D462" s="156"/>
      <c r="E462" s="121"/>
      <c r="F462" s="95">
        <f t="shared" si="22"/>
        <v>0</v>
      </c>
      <c r="G462" s="159"/>
      <c r="H462" s="140"/>
      <c r="I462" s="128" t="e">
        <f>VLOOKUP(H462,Presupuesto!$B$11:$C$565,2,0)</f>
        <v>#N/A</v>
      </c>
      <c r="J462" s="96" t="str">
        <f t="shared" si="23"/>
        <v>Desarrollo del Sistema de Educación Superior</v>
      </c>
      <c r="K462" s="96" t="s">
        <v>411</v>
      </c>
    </row>
    <row r="463" spans="3:11" x14ac:dyDescent="0.25">
      <c r="C463" s="139"/>
      <c r="D463" s="156"/>
      <c r="E463" s="121"/>
      <c r="F463" s="95">
        <f t="shared" si="22"/>
        <v>0</v>
      </c>
      <c r="G463" s="159"/>
      <c r="H463" s="140"/>
      <c r="I463" s="128" t="e">
        <f>VLOOKUP(H463,Presupuesto!$B$11:$C$565,2,0)</f>
        <v>#N/A</v>
      </c>
      <c r="J463" s="96" t="str">
        <f t="shared" si="23"/>
        <v>Desarrollo del Sistema de Educación Superior</v>
      </c>
      <c r="K463" s="96" t="s">
        <v>400</v>
      </c>
    </row>
    <row r="464" spans="3:11" x14ac:dyDescent="0.25">
      <c r="C464" s="139"/>
      <c r="D464" s="156"/>
      <c r="E464" s="121"/>
      <c r="F464" s="95">
        <f t="shared" si="22"/>
        <v>0</v>
      </c>
      <c r="G464" s="159"/>
      <c r="H464" s="140"/>
      <c r="I464" s="128" t="e">
        <f>VLOOKUP(H464,Presupuesto!$B$11:$C$565,2,0)</f>
        <v>#N/A</v>
      </c>
      <c r="J464" s="96" t="str">
        <f t="shared" si="23"/>
        <v>Desarrollo del Sistema de Educación Superior</v>
      </c>
      <c r="K464" s="96" t="s">
        <v>411</v>
      </c>
    </row>
    <row r="465" spans="3:11" x14ac:dyDescent="0.25">
      <c r="C465" s="139"/>
      <c r="D465" s="156"/>
      <c r="E465" s="121"/>
      <c r="F465" s="95">
        <f t="shared" si="22"/>
        <v>0</v>
      </c>
      <c r="G465" s="159"/>
      <c r="H465" s="140"/>
      <c r="I465" s="128" t="e">
        <f>VLOOKUP(H465,Presupuesto!$B$11:$C$565,2,0)</f>
        <v>#N/A</v>
      </c>
      <c r="J465" s="96" t="str">
        <f t="shared" si="23"/>
        <v>Desarrollo del Sistema de Educación Superior</v>
      </c>
      <c r="K465" s="96" t="s">
        <v>411</v>
      </c>
    </row>
    <row r="466" spans="3:11" x14ac:dyDescent="0.25">
      <c r="C466" s="139"/>
      <c r="D466" s="156"/>
      <c r="E466" s="121"/>
      <c r="F466" s="95">
        <f t="shared" si="22"/>
        <v>0</v>
      </c>
      <c r="G466" s="159"/>
      <c r="H466" s="140"/>
      <c r="I466" s="128" t="e">
        <f>VLOOKUP(H466,Presupuesto!$B$11:$C$565,2,0)</f>
        <v>#N/A</v>
      </c>
      <c r="J466" s="96" t="str">
        <f t="shared" si="23"/>
        <v>Desarrollo del Sistema de Educación Superior</v>
      </c>
      <c r="K466" s="96" t="s">
        <v>411</v>
      </c>
    </row>
    <row r="467" spans="3:11" x14ac:dyDescent="0.25">
      <c r="C467" s="139"/>
      <c r="D467" s="156"/>
      <c r="E467" s="121"/>
      <c r="F467" s="95">
        <f t="shared" si="22"/>
        <v>0</v>
      </c>
      <c r="G467" s="159"/>
      <c r="H467" s="140"/>
      <c r="I467" s="128" t="e">
        <f>VLOOKUP(H467,Presupuesto!$B$11:$C$565,2,0)</f>
        <v>#N/A</v>
      </c>
      <c r="J467" s="96" t="str">
        <f t="shared" si="23"/>
        <v>Desarrollo del Sistema de Educación Superior</v>
      </c>
      <c r="K467" s="96" t="s">
        <v>411</v>
      </c>
    </row>
    <row r="468" spans="3:11" x14ac:dyDescent="0.25">
      <c r="C468" s="139"/>
      <c r="D468" s="156"/>
      <c r="E468" s="121"/>
      <c r="F468" s="95">
        <f t="shared" si="22"/>
        <v>0</v>
      </c>
      <c r="G468" s="159"/>
      <c r="H468" s="140"/>
      <c r="I468" s="128" t="e">
        <f>VLOOKUP(H468,Presupuesto!$B$11:$C$565,2,0)</f>
        <v>#N/A</v>
      </c>
      <c r="J468" s="96" t="str">
        <f t="shared" si="23"/>
        <v>Desarrollo del Sistema de Educación Superior</v>
      </c>
      <c r="K468" s="96" t="s">
        <v>411</v>
      </c>
    </row>
    <row r="469" spans="3:11" x14ac:dyDescent="0.25">
      <c r="C469" s="139"/>
      <c r="D469" s="156"/>
      <c r="E469" s="121"/>
      <c r="F469" s="95">
        <f t="shared" si="22"/>
        <v>0</v>
      </c>
      <c r="G469" s="159"/>
      <c r="H469" s="140"/>
      <c r="I469" s="128" t="e">
        <f>VLOOKUP(H469,Presupuesto!$B$11:$C$565,2,0)</f>
        <v>#N/A</v>
      </c>
      <c r="J469" s="96" t="str">
        <f t="shared" si="23"/>
        <v>Desarrollo del Sistema de Educación Superior</v>
      </c>
      <c r="K469" s="96" t="s">
        <v>411</v>
      </c>
    </row>
    <row r="470" spans="3:11" x14ac:dyDescent="0.25">
      <c r="C470" s="139"/>
      <c r="D470" s="156"/>
      <c r="E470" s="121"/>
      <c r="F470" s="95">
        <f t="shared" si="22"/>
        <v>0</v>
      </c>
      <c r="G470" s="159"/>
      <c r="H470" s="140"/>
      <c r="I470" s="128" t="e">
        <f>VLOOKUP(H470,Presupuesto!$B$11:$C$565,2,0)</f>
        <v>#N/A</v>
      </c>
      <c r="J470" s="96" t="str">
        <f t="shared" si="23"/>
        <v>Desarrollo del Sistema de Educación Superior</v>
      </c>
      <c r="K470" s="96" t="s">
        <v>411</v>
      </c>
    </row>
    <row r="471" spans="3:11" x14ac:dyDescent="0.25">
      <c r="C471" s="139"/>
      <c r="D471" s="156"/>
      <c r="E471" s="121"/>
      <c r="F471" s="95">
        <f t="shared" si="22"/>
        <v>0</v>
      </c>
      <c r="G471" s="159"/>
      <c r="H471" s="140"/>
      <c r="I471" s="128" t="e">
        <f>VLOOKUP(H471,Presupuesto!$B$11:$C$565,2,0)</f>
        <v>#N/A</v>
      </c>
      <c r="J471" s="96" t="str">
        <f t="shared" si="23"/>
        <v>Desarrollo del Sistema de Educación Superior</v>
      </c>
      <c r="K471" s="96" t="s">
        <v>411</v>
      </c>
    </row>
    <row r="472" spans="3:11" x14ac:dyDescent="0.25">
      <c r="C472" s="139"/>
      <c r="D472" s="156"/>
      <c r="E472" s="121"/>
      <c r="F472" s="95">
        <f t="shared" si="22"/>
        <v>0</v>
      </c>
      <c r="G472" s="159"/>
      <c r="H472" s="140"/>
      <c r="I472" s="128" t="e">
        <f>VLOOKUP(H472,Presupuesto!$B$11:$C$565,2,0)</f>
        <v>#N/A</v>
      </c>
      <c r="J472" s="96" t="str">
        <f t="shared" si="23"/>
        <v>Desarrollo del Sistema de Educación Superior</v>
      </c>
      <c r="K472" s="96" t="s">
        <v>411</v>
      </c>
    </row>
    <row r="473" spans="3:11" x14ac:dyDescent="0.25">
      <c r="C473" s="139"/>
      <c r="D473" s="156"/>
      <c r="E473" s="121"/>
      <c r="F473" s="95">
        <f t="shared" si="22"/>
        <v>0</v>
      </c>
      <c r="G473" s="159"/>
      <c r="H473" s="140"/>
      <c r="I473" s="128" t="e">
        <f>VLOOKUP(H473,Presupuesto!$B$11:$C$565,2,0)</f>
        <v>#N/A</v>
      </c>
      <c r="J473" s="96" t="str">
        <f t="shared" si="23"/>
        <v>Desarrollo del Sistema de Educación Superior</v>
      </c>
      <c r="K473" s="96" t="s">
        <v>411</v>
      </c>
    </row>
    <row r="474" spans="3:11" x14ac:dyDescent="0.25">
      <c r="C474" s="139"/>
      <c r="D474" s="156"/>
      <c r="E474" s="121"/>
      <c r="F474" s="95">
        <f t="shared" si="22"/>
        <v>0</v>
      </c>
      <c r="G474" s="159"/>
      <c r="H474" s="140"/>
      <c r="I474" s="128" t="e">
        <f>VLOOKUP(H474,Presupuesto!$B$11:$C$565,2,0)</f>
        <v>#N/A</v>
      </c>
      <c r="J474" s="96" t="str">
        <f t="shared" si="23"/>
        <v>Desarrollo del Sistema de Educación Superior</v>
      </c>
      <c r="K474" s="96" t="s">
        <v>411</v>
      </c>
    </row>
    <row r="475" spans="3:11" x14ac:dyDescent="0.25">
      <c r="C475" s="139"/>
      <c r="D475" s="156"/>
      <c r="E475" s="121"/>
      <c r="F475" s="95">
        <f t="shared" si="22"/>
        <v>0</v>
      </c>
      <c r="G475" s="159"/>
      <c r="H475" s="140"/>
      <c r="I475" s="128" t="e">
        <f>VLOOKUP(H475,Presupuesto!$B$11:$C$565,2,0)</f>
        <v>#N/A</v>
      </c>
      <c r="J475" s="96" t="str">
        <f t="shared" si="23"/>
        <v>Desarrollo del Sistema de Educación Superior</v>
      </c>
      <c r="K475" s="96" t="s">
        <v>411</v>
      </c>
    </row>
    <row r="476" spans="3:11" x14ac:dyDescent="0.25">
      <c r="C476" s="139"/>
      <c r="D476" s="156"/>
      <c r="E476" s="121"/>
      <c r="F476" s="95">
        <f t="shared" si="22"/>
        <v>0</v>
      </c>
      <c r="G476" s="159"/>
      <c r="H476" s="140"/>
      <c r="I476" s="128" t="e">
        <f>VLOOKUP(H476,Presupuesto!$B$11:$C$565,2,0)</f>
        <v>#N/A</v>
      </c>
      <c r="J476" s="96" t="str">
        <f t="shared" si="23"/>
        <v>Desarrollo del Sistema de Educación Superior</v>
      </c>
      <c r="K476" s="96" t="s">
        <v>411</v>
      </c>
    </row>
    <row r="477" spans="3:11" x14ac:dyDescent="0.25">
      <c r="C477" s="139"/>
      <c r="D477" s="156"/>
      <c r="E477" s="121"/>
      <c r="F477" s="95">
        <f t="shared" si="22"/>
        <v>0</v>
      </c>
      <c r="G477" s="159"/>
      <c r="H477" s="140"/>
      <c r="I477" s="128" t="e">
        <f>VLOOKUP(H477,Presupuesto!$B$11:$C$565,2,0)</f>
        <v>#N/A</v>
      </c>
      <c r="J477" s="96" t="str">
        <f t="shared" si="23"/>
        <v>Desarrollo del Sistema de Educación Superior</v>
      </c>
      <c r="K477" s="96" t="s">
        <v>411</v>
      </c>
    </row>
    <row r="478" spans="3:11" x14ac:dyDescent="0.25">
      <c r="C478" s="139"/>
      <c r="D478" s="156"/>
      <c r="E478" s="121"/>
      <c r="F478" s="95">
        <f t="shared" si="22"/>
        <v>0</v>
      </c>
      <c r="G478" s="159"/>
      <c r="H478" s="140"/>
      <c r="I478" s="128" t="e">
        <f>VLOOKUP(H478,Presupuesto!$B$11:$C$565,2,0)</f>
        <v>#N/A</v>
      </c>
      <c r="J478" s="96" t="str">
        <f t="shared" si="23"/>
        <v>Desarrollo del Sistema de Educación Superior</v>
      </c>
      <c r="K478" s="96" t="s">
        <v>411</v>
      </c>
    </row>
    <row r="479" spans="3:11" x14ac:dyDescent="0.25">
      <c r="C479" s="139"/>
      <c r="D479" s="156"/>
      <c r="E479" s="121"/>
      <c r="F479" s="95">
        <f t="shared" si="22"/>
        <v>0</v>
      </c>
      <c r="G479" s="159"/>
      <c r="H479" s="140"/>
      <c r="I479" s="128" t="e">
        <f>VLOOKUP(H479,Presupuesto!$B$11:$C$565,2,0)</f>
        <v>#N/A</v>
      </c>
      <c r="J479" s="96" t="str">
        <f t="shared" si="23"/>
        <v>Desarrollo del Sistema de Educación Superior</v>
      </c>
      <c r="K479" s="96" t="s">
        <v>411</v>
      </c>
    </row>
    <row r="480" spans="3:11" x14ac:dyDescent="0.25">
      <c r="C480" s="141"/>
      <c r="D480" s="149"/>
      <c r="E480" s="116"/>
      <c r="F480" s="95">
        <f t="shared" si="22"/>
        <v>0</v>
      </c>
      <c r="G480" s="159"/>
      <c r="H480" s="142"/>
      <c r="I480" s="128" t="e">
        <f>VLOOKUP(H480,Presupuesto!$B$11:$C$565,2,0)</f>
        <v>#N/A</v>
      </c>
      <c r="J480" s="96" t="str">
        <f t="shared" si="23"/>
        <v>Desarrollo del Sistema de Educación Superior</v>
      </c>
      <c r="K480" s="96" t="s">
        <v>411</v>
      </c>
    </row>
    <row r="481" spans="3:11" x14ac:dyDescent="0.25">
      <c r="C481" s="141"/>
      <c r="D481" s="149"/>
      <c r="E481" s="116"/>
      <c r="F481" s="95">
        <f t="shared" si="22"/>
        <v>0</v>
      </c>
      <c r="G481" s="159"/>
      <c r="H481" s="142"/>
      <c r="I481" s="128" t="e">
        <f>VLOOKUP(H481,Presupuesto!$B$11:$C$565,2,0)</f>
        <v>#N/A</v>
      </c>
      <c r="J481" s="96" t="str">
        <f t="shared" si="23"/>
        <v>Desarrollo del Sistema de Educación Superior</v>
      </c>
      <c r="K481" s="96" t="s">
        <v>411</v>
      </c>
    </row>
    <row r="482" spans="3:11" x14ac:dyDescent="0.25">
      <c r="C482" s="141"/>
      <c r="D482" s="149"/>
      <c r="E482" s="116"/>
      <c r="F482" s="95">
        <f t="shared" si="22"/>
        <v>0</v>
      </c>
      <c r="G482" s="159"/>
      <c r="H482" s="142"/>
      <c r="I482" s="128" t="e">
        <f>VLOOKUP(H482,Presupuesto!$B$11:$C$565,2,0)</f>
        <v>#N/A</v>
      </c>
      <c r="J482" s="96" t="str">
        <f t="shared" si="23"/>
        <v>Desarrollo del Sistema de Educación Superior</v>
      </c>
      <c r="K482" s="96" t="s">
        <v>411</v>
      </c>
    </row>
    <row r="483" spans="3:11" x14ac:dyDescent="0.25">
      <c r="C483" s="141"/>
      <c r="D483" s="149"/>
      <c r="E483" s="116"/>
      <c r="F483" s="95">
        <f t="shared" si="22"/>
        <v>0</v>
      </c>
      <c r="G483" s="159"/>
      <c r="H483" s="142"/>
      <c r="I483" s="128" t="e">
        <f>VLOOKUP(H483,Presupuesto!$B$11:$C$565,2,0)</f>
        <v>#N/A</v>
      </c>
      <c r="J483" s="96" t="str">
        <f t="shared" si="23"/>
        <v>Desarrollo del Sistema de Educación Superior</v>
      </c>
      <c r="K483" s="96" t="s">
        <v>411</v>
      </c>
    </row>
    <row r="484" spans="3:11" x14ac:dyDescent="0.25">
      <c r="C484" s="141"/>
      <c r="D484" s="149"/>
      <c r="E484" s="116"/>
      <c r="F484" s="95">
        <f t="shared" si="22"/>
        <v>0</v>
      </c>
      <c r="G484" s="159"/>
      <c r="H484" s="142"/>
      <c r="I484" s="128" t="e">
        <f>VLOOKUP(H484,Presupuesto!$B$11:$C$565,2,0)</f>
        <v>#N/A</v>
      </c>
      <c r="J484" s="96" t="str">
        <f t="shared" si="23"/>
        <v>Desarrollo del Sistema de Educación Superior</v>
      </c>
      <c r="K484" s="96" t="s">
        <v>411</v>
      </c>
    </row>
    <row r="485" spans="3:11" x14ac:dyDescent="0.25">
      <c r="C485" s="141"/>
      <c r="D485" s="149"/>
      <c r="E485" s="116"/>
      <c r="F485" s="95">
        <f t="shared" si="22"/>
        <v>0</v>
      </c>
      <c r="G485" s="159"/>
      <c r="H485" s="142"/>
      <c r="I485" s="128" t="e">
        <f>VLOOKUP(H485,Presupuesto!$B$11:$C$565,2,0)</f>
        <v>#N/A</v>
      </c>
      <c r="J485" s="96" t="str">
        <f t="shared" si="23"/>
        <v>Desarrollo del Sistema de Educación Superior</v>
      </c>
      <c r="K485" s="96" t="s">
        <v>411</v>
      </c>
    </row>
    <row r="486" spans="3:11" x14ac:dyDescent="0.25">
      <c r="C486" s="141"/>
      <c r="D486" s="149"/>
      <c r="E486" s="116"/>
      <c r="F486" s="95">
        <f t="shared" si="22"/>
        <v>0</v>
      </c>
      <c r="G486" s="159"/>
      <c r="H486" s="142"/>
      <c r="I486" s="128" t="e">
        <f>VLOOKUP(H486,Presupuesto!$B$11:$C$565,2,0)</f>
        <v>#N/A</v>
      </c>
      <c r="J486" s="96" t="str">
        <f t="shared" si="23"/>
        <v>Desarrollo del Sistema de Educación Superior</v>
      </c>
      <c r="K486" s="96" t="s">
        <v>411</v>
      </c>
    </row>
    <row r="487" spans="3:11" x14ac:dyDescent="0.25">
      <c r="C487" s="141"/>
      <c r="D487" s="149"/>
      <c r="E487" s="116"/>
      <c r="F487" s="95">
        <f t="shared" si="22"/>
        <v>0</v>
      </c>
      <c r="G487" s="159"/>
      <c r="H487" s="142"/>
      <c r="I487" s="128" t="e">
        <f>VLOOKUP(H487,Presupuesto!$B$11:$C$565,2,0)</f>
        <v>#N/A</v>
      </c>
      <c r="J487" s="96" t="str">
        <f t="shared" si="23"/>
        <v>Desarrollo del Sistema de Educación Superior</v>
      </c>
      <c r="K487" s="96" t="s">
        <v>411</v>
      </c>
    </row>
    <row r="488" spans="3:11" x14ac:dyDescent="0.25">
      <c r="C488" s="143"/>
      <c r="D488" s="149"/>
      <c r="E488" s="116"/>
      <c r="F488" s="95">
        <f t="shared" si="22"/>
        <v>0</v>
      </c>
      <c r="G488" s="159"/>
      <c r="H488" s="144"/>
      <c r="I488" s="128" t="e">
        <f>VLOOKUP(H488,Presupuesto!$B$11:$C$565,2,0)</f>
        <v>#N/A</v>
      </c>
      <c r="J488" s="96" t="str">
        <f t="shared" si="23"/>
        <v>Desarrollo del Sistema de Educación Superior</v>
      </c>
      <c r="K488" s="96" t="s">
        <v>402</v>
      </c>
    </row>
    <row r="489" spans="3:11" x14ac:dyDescent="0.25">
      <c r="C489" s="143"/>
      <c r="D489" s="149"/>
      <c r="E489" s="116"/>
      <c r="F489" s="95">
        <f t="shared" si="22"/>
        <v>0</v>
      </c>
      <c r="G489" s="159"/>
      <c r="H489" s="144"/>
      <c r="I489" s="128" t="e">
        <f>VLOOKUP(H489,Presupuesto!$B$11:$C$565,2,0)</f>
        <v>#N/A</v>
      </c>
      <c r="J489" s="96" t="str">
        <f t="shared" si="23"/>
        <v>Desarrollo del Sistema de Educación Superior</v>
      </c>
      <c r="K489" s="96" t="s">
        <v>411</v>
      </c>
    </row>
    <row r="490" spans="3:11" x14ac:dyDescent="0.25">
      <c r="C490" s="143"/>
      <c r="D490" s="149"/>
      <c r="E490" s="116"/>
      <c r="F490" s="95">
        <f t="shared" si="22"/>
        <v>0</v>
      </c>
      <c r="G490" s="159"/>
      <c r="H490" s="144"/>
      <c r="I490" s="128" t="e">
        <f>VLOOKUP(H490,Presupuesto!$B$11:$C$565,2,0)</f>
        <v>#N/A</v>
      </c>
      <c r="J490" s="96" t="str">
        <f t="shared" si="23"/>
        <v>Desarrollo del Sistema de Educación Superior</v>
      </c>
      <c r="K490" s="96" t="s">
        <v>411</v>
      </c>
    </row>
    <row r="491" spans="3:11" x14ac:dyDescent="0.25">
      <c r="C491" s="143"/>
      <c r="D491" s="149"/>
      <c r="E491" s="116"/>
      <c r="F491" s="95">
        <f t="shared" si="22"/>
        <v>0</v>
      </c>
      <c r="G491" s="159"/>
      <c r="H491" s="144"/>
      <c r="I491" s="128" t="e">
        <f>VLOOKUP(H491,Presupuesto!$B$11:$C$565,2,0)</f>
        <v>#N/A</v>
      </c>
      <c r="J491" s="96" t="str">
        <f t="shared" si="23"/>
        <v>Desarrollo del Sistema de Educación Superior</v>
      </c>
      <c r="K491" s="96" t="s">
        <v>411</v>
      </c>
    </row>
    <row r="492" spans="3:11" ht="15.75" thickBot="1" x14ac:dyDescent="0.3">
      <c r="C492" s="145"/>
      <c r="D492" s="157"/>
      <c r="E492" s="101"/>
      <c r="F492" s="103">
        <f t="shared" si="22"/>
        <v>0</v>
      </c>
      <c r="G492" s="160"/>
      <c r="H492" s="146"/>
      <c r="I492" s="130" t="e">
        <f>VLOOKUP(H492,Presupuesto!$B$11:$C$565,2,0)</f>
        <v>#N/A</v>
      </c>
      <c r="J492" s="104" t="str">
        <f t="shared" si="23"/>
        <v>Desarrollo del Sistema de Educación Superior</v>
      </c>
      <c r="K492" s="122" t="s">
        <v>393</v>
      </c>
    </row>
    <row r="494" spans="3:11" ht="15.75" thickBot="1" x14ac:dyDescent="0.3">
      <c r="F494" s="88"/>
      <c r="G494" s="87"/>
      <c r="H494" s="88"/>
      <c r="I494" s="88"/>
    </row>
    <row r="495" spans="3:11" ht="15.75" thickBot="1" x14ac:dyDescent="0.3">
      <c r="C495" s="155" t="s">
        <v>53</v>
      </c>
      <c r="D495" s="324">
        <f>SUM(F502:F536)</f>
        <v>2400000</v>
      </c>
      <c r="F495" s="70"/>
      <c r="G495" s="78"/>
      <c r="H495" s="70"/>
      <c r="I495" s="70"/>
    </row>
    <row r="496" spans="3:11" x14ac:dyDescent="0.25">
      <c r="C496" s="70"/>
      <c r="D496" s="31"/>
      <c r="E496" s="91"/>
      <c r="F496" s="91"/>
      <c r="G496" s="91"/>
      <c r="H496" s="75"/>
      <c r="I496" s="75"/>
      <c r="J496" s="75"/>
      <c r="K496" s="110"/>
    </row>
    <row r="497" spans="3:11" x14ac:dyDescent="0.25">
      <c r="C497" s="70"/>
      <c r="D497" s="31"/>
      <c r="E497" s="91"/>
      <c r="F497" s="91"/>
      <c r="G497" s="91"/>
      <c r="H497" s="75"/>
      <c r="I497" s="75"/>
      <c r="J497" s="75"/>
      <c r="K497" s="110"/>
    </row>
    <row r="498" spans="3:11" ht="15.75" x14ac:dyDescent="0.25">
      <c r="C498" s="200" t="s">
        <v>391</v>
      </c>
      <c r="D498" s="322" t="s">
        <v>1858</v>
      </c>
      <c r="E498" s="91"/>
      <c r="F498" s="91"/>
      <c r="G498" s="91"/>
      <c r="H498" s="75"/>
      <c r="I498" s="75"/>
      <c r="J498" s="75"/>
      <c r="K498" s="110"/>
    </row>
    <row r="499" spans="3:11" ht="18.75" x14ac:dyDescent="0.25">
      <c r="C499" s="205" t="s">
        <v>1851</v>
      </c>
      <c r="D499" s="31"/>
      <c r="E499" s="91"/>
      <c r="F499" s="91"/>
      <c r="G499" s="91"/>
      <c r="H499" s="75"/>
      <c r="I499" s="75"/>
      <c r="J499" s="75"/>
      <c r="K499" s="110"/>
    </row>
    <row r="500" spans="3:11" ht="15.75" thickBot="1" x14ac:dyDescent="0.3">
      <c r="F500" s="91"/>
      <c r="G500" s="75"/>
      <c r="H500" s="75"/>
      <c r="I500" s="75"/>
    </row>
    <row r="501" spans="3:11" ht="30.75" thickBot="1" x14ac:dyDescent="0.3">
      <c r="C501" s="127" t="s">
        <v>44</v>
      </c>
      <c r="D501" s="127" t="s">
        <v>55</v>
      </c>
      <c r="E501" s="134" t="s">
        <v>57</v>
      </c>
      <c r="F501" s="133" t="s">
        <v>27</v>
      </c>
      <c r="G501" s="131" t="s">
        <v>130</v>
      </c>
      <c r="H501" s="134" t="s">
        <v>46</v>
      </c>
      <c r="I501" s="131" t="s">
        <v>131</v>
      </c>
      <c r="J501" s="131" t="s">
        <v>409</v>
      </c>
      <c r="K501" s="131" t="s">
        <v>410</v>
      </c>
    </row>
    <row r="502" spans="3:11" x14ac:dyDescent="0.25">
      <c r="C502" s="215" t="s">
        <v>438</v>
      </c>
      <c r="D502" s="216"/>
      <c r="E502" s="214">
        <f>HLOOKUP(C502,$AH$2:$BU$3,2,0)</f>
        <v>620</v>
      </c>
      <c r="F502" s="95">
        <f t="shared" ref="F502:F536" si="24">D502*E502</f>
        <v>0</v>
      </c>
      <c r="G502" s="159"/>
      <c r="H502" s="140"/>
      <c r="I502" s="128" t="e">
        <f>VLOOKUP(H502,Presupuesto!$B$11:$C$565,2,0)</f>
        <v>#N/A</v>
      </c>
      <c r="J502" s="213" t="s">
        <v>1453</v>
      </c>
      <c r="K502" s="96" t="s">
        <v>393</v>
      </c>
    </row>
    <row r="503" spans="3:11" ht="30" x14ac:dyDescent="0.25">
      <c r="C503" s="741" t="s">
        <v>1851</v>
      </c>
      <c r="D503" s="156">
        <v>1</v>
      </c>
      <c r="E503" s="121">
        <v>2400000</v>
      </c>
      <c r="F503" s="95">
        <f t="shared" si="24"/>
        <v>2400000</v>
      </c>
      <c r="G503" s="159" t="s">
        <v>1540</v>
      </c>
      <c r="H503" s="140" t="s">
        <v>1045</v>
      </c>
      <c r="I503" s="128" t="str">
        <f>VLOOKUP(H503,Presupuesto!$B$11:$C$565,2,0)</f>
        <v>APLICACIONES INFORMATICAS</v>
      </c>
      <c r="J503" s="96" t="s">
        <v>1475</v>
      </c>
      <c r="K503" s="96" t="s">
        <v>398</v>
      </c>
    </row>
    <row r="504" spans="3:11" x14ac:dyDescent="0.25">
      <c r="C504" s="139"/>
      <c r="D504" s="156"/>
      <c r="E504" s="121"/>
      <c r="F504" s="95">
        <f t="shared" si="24"/>
        <v>0</v>
      </c>
      <c r="G504" s="159"/>
      <c r="H504" s="140"/>
      <c r="I504" s="128" t="e">
        <f>VLOOKUP(H504,Presupuesto!$B$11:$C$565,2,0)</f>
        <v>#N/A</v>
      </c>
      <c r="J504" s="96" t="str">
        <f t="shared" ref="J504:J536" si="25">$J$502</f>
        <v>Desarrollo del Sistema de Educación Superior</v>
      </c>
      <c r="K504" s="96" t="s">
        <v>411</v>
      </c>
    </row>
    <row r="505" spans="3:11" x14ac:dyDescent="0.25">
      <c r="C505" s="139"/>
      <c r="D505" s="156"/>
      <c r="E505" s="121"/>
      <c r="F505" s="95">
        <f t="shared" si="24"/>
        <v>0</v>
      </c>
      <c r="G505" s="159"/>
      <c r="H505" s="140"/>
      <c r="I505" s="128" t="e">
        <f>VLOOKUP(H505,Presupuesto!$B$11:$C$565,2,0)</f>
        <v>#N/A</v>
      </c>
      <c r="J505" s="96" t="str">
        <f t="shared" si="25"/>
        <v>Desarrollo del Sistema de Educación Superior</v>
      </c>
      <c r="K505" s="96" t="s">
        <v>411</v>
      </c>
    </row>
    <row r="506" spans="3:11" x14ac:dyDescent="0.25">
      <c r="C506" s="139"/>
      <c r="D506" s="156"/>
      <c r="E506" s="121"/>
      <c r="F506" s="95">
        <f t="shared" si="24"/>
        <v>0</v>
      </c>
      <c r="G506" s="159"/>
      <c r="H506" s="140"/>
      <c r="I506" s="128" t="e">
        <f>VLOOKUP(H506,Presupuesto!$B$11:$C$565,2,0)</f>
        <v>#N/A</v>
      </c>
      <c r="J506" s="96" t="str">
        <f t="shared" si="25"/>
        <v>Desarrollo del Sistema de Educación Superior</v>
      </c>
      <c r="K506" s="96" t="s">
        <v>411</v>
      </c>
    </row>
    <row r="507" spans="3:11" x14ac:dyDescent="0.25">
      <c r="C507" s="139"/>
      <c r="D507" s="156"/>
      <c r="E507" s="121"/>
      <c r="F507" s="95">
        <f t="shared" si="24"/>
        <v>0</v>
      </c>
      <c r="G507" s="159"/>
      <c r="H507" s="140"/>
      <c r="I507" s="128" t="e">
        <f>VLOOKUP(H507,Presupuesto!$B$11:$C$565,2,0)</f>
        <v>#N/A</v>
      </c>
      <c r="J507" s="96" t="str">
        <f t="shared" si="25"/>
        <v>Desarrollo del Sistema de Educación Superior</v>
      </c>
      <c r="K507" s="96" t="s">
        <v>400</v>
      </c>
    </row>
    <row r="508" spans="3:11" x14ac:dyDescent="0.25">
      <c r="C508" s="139"/>
      <c r="D508" s="156"/>
      <c r="E508" s="121"/>
      <c r="F508" s="95">
        <f t="shared" si="24"/>
        <v>0</v>
      </c>
      <c r="G508" s="159"/>
      <c r="H508" s="140"/>
      <c r="I508" s="128" t="e">
        <f>VLOOKUP(H508,Presupuesto!$B$11:$C$565,2,0)</f>
        <v>#N/A</v>
      </c>
      <c r="J508" s="96" t="str">
        <f t="shared" si="25"/>
        <v>Desarrollo del Sistema de Educación Superior</v>
      </c>
      <c r="K508" s="96" t="s">
        <v>411</v>
      </c>
    </row>
    <row r="509" spans="3:11" x14ac:dyDescent="0.25">
      <c r="C509" s="139"/>
      <c r="D509" s="156"/>
      <c r="E509" s="121"/>
      <c r="F509" s="95">
        <f t="shared" si="24"/>
        <v>0</v>
      </c>
      <c r="G509" s="159"/>
      <c r="H509" s="140"/>
      <c r="I509" s="128" t="e">
        <f>VLOOKUP(H509,Presupuesto!$B$11:$C$565,2,0)</f>
        <v>#N/A</v>
      </c>
      <c r="J509" s="96" t="str">
        <f t="shared" si="25"/>
        <v>Desarrollo del Sistema de Educación Superior</v>
      </c>
      <c r="K509" s="96" t="s">
        <v>411</v>
      </c>
    </row>
    <row r="510" spans="3:11" x14ac:dyDescent="0.25">
      <c r="C510" s="139"/>
      <c r="D510" s="156"/>
      <c r="E510" s="121"/>
      <c r="F510" s="95">
        <f t="shared" si="24"/>
        <v>0</v>
      </c>
      <c r="G510" s="159"/>
      <c r="H510" s="140"/>
      <c r="I510" s="128" t="e">
        <f>VLOOKUP(H510,Presupuesto!$B$11:$C$565,2,0)</f>
        <v>#N/A</v>
      </c>
      <c r="J510" s="96" t="str">
        <f t="shared" si="25"/>
        <v>Desarrollo del Sistema de Educación Superior</v>
      </c>
      <c r="K510" s="96" t="s">
        <v>411</v>
      </c>
    </row>
    <row r="511" spans="3:11" x14ac:dyDescent="0.25">
      <c r="C511" s="139"/>
      <c r="D511" s="156"/>
      <c r="E511" s="121"/>
      <c r="F511" s="95">
        <f t="shared" si="24"/>
        <v>0</v>
      </c>
      <c r="G511" s="159"/>
      <c r="H511" s="140"/>
      <c r="I511" s="128" t="e">
        <f>VLOOKUP(H511,Presupuesto!$B$11:$C$565,2,0)</f>
        <v>#N/A</v>
      </c>
      <c r="J511" s="96" t="str">
        <f t="shared" si="25"/>
        <v>Desarrollo del Sistema de Educación Superior</v>
      </c>
      <c r="K511" s="96" t="s">
        <v>411</v>
      </c>
    </row>
    <row r="512" spans="3:11" x14ac:dyDescent="0.25">
      <c r="C512" s="139"/>
      <c r="D512" s="156"/>
      <c r="E512" s="121"/>
      <c r="F512" s="95">
        <f t="shared" si="24"/>
        <v>0</v>
      </c>
      <c r="G512" s="159"/>
      <c r="H512" s="140"/>
      <c r="I512" s="128" t="e">
        <f>VLOOKUP(H512,Presupuesto!$B$11:$C$565,2,0)</f>
        <v>#N/A</v>
      </c>
      <c r="J512" s="96" t="str">
        <f t="shared" si="25"/>
        <v>Desarrollo del Sistema de Educación Superior</v>
      </c>
      <c r="K512" s="96" t="s">
        <v>411</v>
      </c>
    </row>
    <row r="513" spans="3:11" x14ac:dyDescent="0.25">
      <c r="C513" s="139"/>
      <c r="D513" s="156"/>
      <c r="E513" s="121"/>
      <c r="F513" s="95">
        <f t="shared" si="24"/>
        <v>0</v>
      </c>
      <c r="G513" s="159"/>
      <c r="H513" s="140"/>
      <c r="I513" s="128" t="e">
        <f>VLOOKUP(H513,Presupuesto!$B$11:$C$565,2,0)</f>
        <v>#N/A</v>
      </c>
      <c r="J513" s="96" t="str">
        <f t="shared" si="25"/>
        <v>Desarrollo del Sistema de Educación Superior</v>
      </c>
      <c r="K513" s="96" t="s">
        <v>411</v>
      </c>
    </row>
    <row r="514" spans="3:11" x14ac:dyDescent="0.25">
      <c r="C514" s="139"/>
      <c r="D514" s="156"/>
      <c r="E514" s="121"/>
      <c r="F514" s="95">
        <f t="shared" si="24"/>
        <v>0</v>
      </c>
      <c r="G514" s="159"/>
      <c r="H514" s="140"/>
      <c r="I514" s="128" t="e">
        <f>VLOOKUP(H514,Presupuesto!$B$11:$C$565,2,0)</f>
        <v>#N/A</v>
      </c>
      <c r="J514" s="96" t="str">
        <f t="shared" si="25"/>
        <v>Desarrollo del Sistema de Educación Superior</v>
      </c>
      <c r="K514" s="96" t="s">
        <v>411</v>
      </c>
    </row>
    <row r="515" spans="3:11" x14ac:dyDescent="0.25">
      <c r="C515" s="139"/>
      <c r="D515" s="156"/>
      <c r="E515" s="121"/>
      <c r="F515" s="95">
        <f t="shared" si="24"/>
        <v>0</v>
      </c>
      <c r="G515" s="159"/>
      <c r="H515" s="140"/>
      <c r="I515" s="128" t="e">
        <f>VLOOKUP(H515,Presupuesto!$B$11:$C$565,2,0)</f>
        <v>#N/A</v>
      </c>
      <c r="J515" s="96" t="str">
        <f t="shared" si="25"/>
        <v>Desarrollo del Sistema de Educación Superior</v>
      </c>
      <c r="K515" s="96" t="s">
        <v>411</v>
      </c>
    </row>
    <row r="516" spans="3:11" x14ac:dyDescent="0.25">
      <c r="C516" s="139"/>
      <c r="D516" s="156"/>
      <c r="E516" s="121"/>
      <c r="F516" s="95">
        <f t="shared" si="24"/>
        <v>0</v>
      </c>
      <c r="G516" s="159"/>
      <c r="H516" s="140"/>
      <c r="I516" s="128" t="e">
        <f>VLOOKUP(H516,Presupuesto!$B$11:$C$565,2,0)</f>
        <v>#N/A</v>
      </c>
      <c r="J516" s="96" t="str">
        <f t="shared" si="25"/>
        <v>Desarrollo del Sistema de Educación Superior</v>
      </c>
      <c r="K516" s="96" t="s">
        <v>411</v>
      </c>
    </row>
    <row r="517" spans="3:11" x14ac:dyDescent="0.25">
      <c r="C517" s="139"/>
      <c r="D517" s="156"/>
      <c r="E517" s="121"/>
      <c r="F517" s="95">
        <f t="shared" si="24"/>
        <v>0</v>
      </c>
      <c r="G517" s="159"/>
      <c r="H517" s="140"/>
      <c r="I517" s="128" t="e">
        <f>VLOOKUP(H517,Presupuesto!$B$11:$C$565,2,0)</f>
        <v>#N/A</v>
      </c>
      <c r="J517" s="96" t="str">
        <f t="shared" si="25"/>
        <v>Desarrollo del Sistema de Educación Superior</v>
      </c>
      <c r="K517" s="96" t="s">
        <v>411</v>
      </c>
    </row>
    <row r="518" spans="3:11" x14ac:dyDescent="0.25">
      <c r="C518" s="139"/>
      <c r="D518" s="156"/>
      <c r="E518" s="121"/>
      <c r="F518" s="95">
        <f t="shared" si="24"/>
        <v>0</v>
      </c>
      <c r="G518" s="159"/>
      <c r="H518" s="140"/>
      <c r="I518" s="128" t="e">
        <f>VLOOKUP(H518,Presupuesto!$B$11:$C$565,2,0)</f>
        <v>#N/A</v>
      </c>
      <c r="J518" s="96" t="str">
        <f t="shared" si="25"/>
        <v>Desarrollo del Sistema de Educación Superior</v>
      </c>
      <c r="K518" s="96" t="s">
        <v>411</v>
      </c>
    </row>
    <row r="519" spans="3:11" x14ac:dyDescent="0.25">
      <c r="C519" s="139"/>
      <c r="D519" s="156"/>
      <c r="E519" s="121"/>
      <c r="F519" s="95">
        <f t="shared" si="24"/>
        <v>0</v>
      </c>
      <c r="G519" s="159"/>
      <c r="H519" s="140"/>
      <c r="I519" s="128" t="e">
        <f>VLOOKUP(H519,Presupuesto!$B$11:$C$565,2,0)</f>
        <v>#N/A</v>
      </c>
      <c r="J519" s="96" t="str">
        <f t="shared" si="25"/>
        <v>Desarrollo del Sistema de Educación Superior</v>
      </c>
      <c r="K519" s="96" t="s">
        <v>411</v>
      </c>
    </row>
    <row r="520" spans="3:11" x14ac:dyDescent="0.25">
      <c r="C520" s="139"/>
      <c r="D520" s="156"/>
      <c r="E520" s="121"/>
      <c r="F520" s="95">
        <f t="shared" si="24"/>
        <v>0</v>
      </c>
      <c r="G520" s="159"/>
      <c r="H520" s="140"/>
      <c r="I520" s="128" t="e">
        <f>VLOOKUP(H520,Presupuesto!$B$11:$C$565,2,0)</f>
        <v>#N/A</v>
      </c>
      <c r="J520" s="96" t="str">
        <f t="shared" si="25"/>
        <v>Desarrollo del Sistema de Educación Superior</v>
      </c>
      <c r="K520" s="96" t="s">
        <v>411</v>
      </c>
    </row>
    <row r="521" spans="3:11" x14ac:dyDescent="0.25">
      <c r="C521" s="139"/>
      <c r="D521" s="156"/>
      <c r="E521" s="121"/>
      <c r="F521" s="95">
        <f t="shared" si="24"/>
        <v>0</v>
      </c>
      <c r="G521" s="159"/>
      <c r="H521" s="140"/>
      <c r="I521" s="128" t="e">
        <f>VLOOKUP(H521,Presupuesto!$B$11:$C$565,2,0)</f>
        <v>#N/A</v>
      </c>
      <c r="J521" s="96" t="str">
        <f t="shared" si="25"/>
        <v>Desarrollo del Sistema de Educación Superior</v>
      </c>
      <c r="K521" s="96" t="s">
        <v>411</v>
      </c>
    </row>
    <row r="522" spans="3:11" x14ac:dyDescent="0.25">
      <c r="C522" s="139"/>
      <c r="D522" s="156"/>
      <c r="E522" s="121"/>
      <c r="F522" s="95">
        <f t="shared" si="24"/>
        <v>0</v>
      </c>
      <c r="G522" s="159"/>
      <c r="H522" s="140"/>
      <c r="I522" s="128" t="e">
        <f>VLOOKUP(H522,Presupuesto!$B$11:$C$565,2,0)</f>
        <v>#N/A</v>
      </c>
      <c r="J522" s="96" t="str">
        <f t="shared" si="25"/>
        <v>Desarrollo del Sistema de Educación Superior</v>
      </c>
      <c r="K522" s="96" t="s">
        <v>411</v>
      </c>
    </row>
    <row r="523" spans="3:11" x14ac:dyDescent="0.25">
      <c r="C523" s="139"/>
      <c r="D523" s="156"/>
      <c r="E523" s="121"/>
      <c r="F523" s="95">
        <f t="shared" si="24"/>
        <v>0</v>
      </c>
      <c r="G523" s="159"/>
      <c r="H523" s="140"/>
      <c r="I523" s="128" t="e">
        <f>VLOOKUP(H523,Presupuesto!$B$11:$C$565,2,0)</f>
        <v>#N/A</v>
      </c>
      <c r="J523" s="96" t="str">
        <f t="shared" si="25"/>
        <v>Desarrollo del Sistema de Educación Superior</v>
      </c>
      <c r="K523" s="96" t="s">
        <v>411</v>
      </c>
    </row>
    <row r="524" spans="3:11" x14ac:dyDescent="0.25">
      <c r="C524" s="141"/>
      <c r="D524" s="149"/>
      <c r="E524" s="116"/>
      <c r="F524" s="95">
        <f t="shared" si="24"/>
        <v>0</v>
      </c>
      <c r="G524" s="159"/>
      <c r="H524" s="142"/>
      <c r="I524" s="128" t="e">
        <f>VLOOKUP(H524,Presupuesto!$B$11:$C$565,2,0)</f>
        <v>#N/A</v>
      </c>
      <c r="J524" s="96" t="str">
        <f t="shared" si="25"/>
        <v>Desarrollo del Sistema de Educación Superior</v>
      </c>
      <c r="K524" s="96" t="s">
        <v>411</v>
      </c>
    </row>
    <row r="525" spans="3:11" x14ac:dyDescent="0.25">
      <c r="C525" s="141"/>
      <c r="D525" s="149"/>
      <c r="E525" s="116"/>
      <c r="F525" s="95">
        <f t="shared" si="24"/>
        <v>0</v>
      </c>
      <c r="G525" s="159"/>
      <c r="H525" s="142"/>
      <c r="I525" s="128" t="e">
        <f>VLOOKUP(H525,Presupuesto!$B$11:$C$565,2,0)</f>
        <v>#N/A</v>
      </c>
      <c r="J525" s="96" t="str">
        <f t="shared" si="25"/>
        <v>Desarrollo del Sistema de Educación Superior</v>
      </c>
      <c r="K525" s="96" t="s">
        <v>411</v>
      </c>
    </row>
    <row r="526" spans="3:11" x14ac:dyDescent="0.25">
      <c r="C526" s="141"/>
      <c r="D526" s="149"/>
      <c r="E526" s="116"/>
      <c r="F526" s="95">
        <f t="shared" si="24"/>
        <v>0</v>
      </c>
      <c r="G526" s="159"/>
      <c r="H526" s="142"/>
      <c r="I526" s="128" t="e">
        <f>VLOOKUP(H526,Presupuesto!$B$11:$C$565,2,0)</f>
        <v>#N/A</v>
      </c>
      <c r="J526" s="96" t="str">
        <f t="shared" si="25"/>
        <v>Desarrollo del Sistema de Educación Superior</v>
      </c>
      <c r="K526" s="96" t="s">
        <v>411</v>
      </c>
    </row>
    <row r="527" spans="3:11" x14ac:dyDescent="0.25">
      <c r="C527" s="141"/>
      <c r="D527" s="149"/>
      <c r="E527" s="116"/>
      <c r="F527" s="95">
        <f t="shared" si="24"/>
        <v>0</v>
      </c>
      <c r="G527" s="159"/>
      <c r="H527" s="142"/>
      <c r="I527" s="128" t="e">
        <f>VLOOKUP(H527,Presupuesto!$B$11:$C$565,2,0)</f>
        <v>#N/A</v>
      </c>
      <c r="J527" s="96" t="str">
        <f t="shared" si="25"/>
        <v>Desarrollo del Sistema de Educación Superior</v>
      </c>
      <c r="K527" s="96" t="s">
        <v>411</v>
      </c>
    </row>
    <row r="528" spans="3:11" x14ac:dyDescent="0.25">
      <c r="C528" s="141"/>
      <c r="D528" s="149"/>
      <c r="E528" s="116"/>
      <c r="F528" s="95">
        <f t="shared" si="24"/>
        <v>0</v>
      </c>
      <c r="G528" s="159"/>
      <c r="H528" s="142"/>
      <c r="I528" s="128" t="e">
        <f>VLOOKUP(H528,Presupuesto!$B$11:$C$565,2,0)</f>
        <v>#N/A</v>
      </c>
      <c r="J528" s="96" t="str">
        <f t="shared" si="25"/>
        <v>Desarrollo del Sistema de Educación Superior</v>
      </c>
      <c r="K528" s="96" t="s">
        <v>411</v>
      </c>
    </row>
    <row r="529" spans="3:11" x14ac:dyDescent="0.25">
      <c r="C529" s="141"/>
      <c r="D529" s="149"/>
      <c r="E529" s="116"/>
      <c r="F529" s="95">
        <f t="shared" si="24"/>
        <v>0</v>
      </c>
      <c r="G529" s="159"/>
      <c r="H529" s="142"/>
      <c r="I529" s="128" t="e">
        <f>VLOOKUP(H529,Presupuesto!$B$11:$C$565,2,0)</f>
        <v>#N/A</v>
      </c>
      <c r="J529" s="96" t="str">
        <f t="shared" si="25"/>
        <v>Desarrollo del Sistema de Educación Superior</v>
      </c>
      <c r="K529" s="96" t="s">
        <v>411</v>
      </c>
    </row>
    <row r="530" spans="3:11" x14ac:dyDescent="0.25">
      <c r="C530" s="141"/>
      <c r="D530" s="149"/>
      <c r="E530" s="116"/>
      <c r="F530" s="95">
        <f t="shared" si="24"/>
        <v>0</v>
      </c>
      <c r="G530" s="159"/>
      <c r="H530" s="142"/>
      <c r="I530" s="128" t="e">
        <f>VLOOKUP(H530,Presupuesto!$B$11:$C$565,2,0)</f>
        <v>#N/A</v>
      </c>
      <c r="J530" s="96" t="str">
        <f t="shared" si="25"/>
        <v>Desarrollo del Sistema de Educación Superior</v>
      </c>
      <c r="K530" s="96" t="s">
        <v>411</v>
      </c>
    </row>
    <row r="531" spans="3:11" x14ac:dyDescent="0.25">
      <c r="C531" s="141"/>
      <c r="D531" s="149"/>
      <c r="E531" s="116"/>
      <c r="F531" s="95">
        <f t="shared" si="24"/>
        <v>0</v>
      </c>
      <c r="G531" s="159"/>
      <c r="H531" s="142"/>
      <c r="I531" s="128" t="e">
        <f>VLOOKUP(H531,Presupuesto!$B$11:$C$565,2,0)</f>
        <v>#N/A</v>
      </c>
      <c r="J531" s="96" t="str">
        <f t="shared" si="25"/>
        <v>Desarrollo del Sistema de Educación Superior</v>
      </c>
      <c r="K531" s="96" t="s">
        <v>411</v>
      </c>
    </row>
    <row r="532" spans="3:11" x14ac:dyDescent="0.25">
      <c r="C532" s="143"/>
      <c r="D532" s="149"/>
      <c r="E532" s="116"/>
      <c r="F532" s="95">
        <f t="shared" si="24"/>
        <v>0</v>
      </c>
      <c r="G532" s="159"/>
      <c r="H532" s="144"/>
      <c r="I532" s="128" t="e">
        <f>VLOOKUP(H532,Presupuesto!$B$11:$C$565,2,0)</f>
        <v>#N/A</v>
      </c>
      <c r="J532" s="96" t="str">
        <f t="shared" si="25"/>
        <v>Desarrollo del Sistema de Educación Superior</v>
      </c>
      <c r="K532" s="96" t="s">
        <v>402</v>
      </c>
    </row>
    <row r="533" spans="3:11" x14ac:dyDescent="0.25">
      <c r="C533" s="143"/>
      <c r="D533" s="149"/>
      <c r="E533" s="116"/>
      <c r="F533" s="95">
        <f t="shared" si="24"/>
        <v>0</v>
      </c>
      <c r="G533" s="159"/>
      <c r="H533" s="144"/>
      <c r="I533" s="128" t="e">
        <f>VLOOKUP(H533,Presupuesto!$B$11:$C$565,2,0)</f>
        <v>#N/A</v>
      </c>
      <c r="J533" s="96" t="str">
        <f t="shared" si="25"/>
        <v>Desarrollo del Sistema de Educación Superior</v>
      </c>
      <c r="K533" s="96" t="s">
        <v>411</v>
      </c>
    </row>
    <row r="534" spans="3:11" x14ac:dyDescent="0.25">
      <c r="C534" s="143"/>
      <c r="D534" s="149"/>
      <c r="E534" s="116"/>
      <c r="F534" s="95">
        <f t="shared" si="24"/>
        <v>0</v>
      </c>
      <c r="G534" s="159"/>
      <c r="H534" s="144"/>
      <c r="I534" s="128" t="e">
        <f>VLOOKUP(H534,Presupuesto!$B$11:$C$565,2,0)</f>
        <v>#N/A</v>
      </c>
      <c r="J534" s="96" t="str">
        <f t="shared" si="25"/>
        <v>Desarrollo del Sistema de Educación Superior</v>
      </c>
      <c r="K534" s="96" t="s">
        <v>411</v>
      </c>
    </row>
    <row r="535" spans="3:11" x14ac:dyDescent="0.25">
      <c r="C535" s="143"/>
      <c r="D535" s="149"/>
      <c r="E535" s="116"/>
      <c r="F535" s="95">
        <f t="shared" si="24"/>
        <v>0</v>
      </c>
      <c r="G535" s="159"/>
      <c r="H535" s="144"/>
      <c r="I535" s="128" t="e">
        <f>VLOOKUP(H535,Presupuesto!$B$11:$C$565,2,0)</f>
        <v>#N/A</v>
      </c>
      <c r="J535" s="96" t="str">
        <f t="shared" si="25"/>
        <v>Desarrollo del Sistema de Educación Superior</v>
      </c>
      <c r="K535" s="96" t="s">
        <v>411</v>
      </c>
    </row>
    <row r="536" spans="3:11" ht="15.75" thickBot="1" x14ac:dyDescent="0.3">
      <c r="C536" s="145"/>
      <c r="D536" s="157"/>
      <c r="E536" s="101"/>
      <c r="F536" s="103">
        <f t="shared" si="24"/>
        <v>0</v>
      </c>
      <c r="G536" s="160"/>
      <c r="H536" s="146"/>
      <c r="I536" s="130" t="e">
        <f>VLOOKUP(H536,Presupuesto!$B$11:$C$565,2,0)</f>
        <v>#N/A</v>
      </c>
      <c r="J536" s="104" t="str">
        <f t="shared" si="25"/>
        <v>Desarrollo del Sistema de Educación Superior</v>
      </c>
      <c r="K536" s="122" t="s">
        <v>393</v>
      </c>
    </row>
    <row r="538" spans="3:11" ht="15.75" thickBot="1" x14ac:dyDescent="0.3"/>
    <row r="539" spans="3:11" ht="15.75" thickBot="1" x14ac:dyDescent="0.3">
      <c r="C539" s="155" t="s">
        <v>53</v>
      </c>
      <c r="D539" s="324">
        <f>SUM(F546:F580)</f>
        <v>603000</v>
      </c>
      <c r="F539" s="70"/>
      <c r="G539" s="78"/>
      <c r="H539" s="70"/>
      <c r="I539" s="70"/>
    </row>
    <row r="540" spans="3:11" x14ac:dyDescent="0.25">
      <c r="C540" s="70"/>
      <c r="D540" s="31"/>
      <c r="E540" s="91"/>
      <c r="F540" s="91"/>
      <c r="G540" s="91"/>
      <c r="H540" s="75"/>
      <c r="I540" s="75"/>
      <c r="J540" s="75"/>
      <c r="K540" s="110"/>
    </row>
    <row r="541" spans="3:11" x14ac:dyDescent="0.25">
      <c r="C541" s="70"/>
      <c r="D541" s="31"/>
      <c r="E541" s="91"/>
      <c r="F541" s="91"/>
      <c r="G541" s="91"/>
      <c r="H541" s="75"/>
      <c r="I541" s="75"/>
      <c r="J541" s="75"/>
      <c r="K541" s="110"/>
    </row>
    <row r="542" spans="3:11" ht="15.75" x14ac:dyDescent="0.25">
      <c r="C542" s="200" t="s">
        <v>391</v>
      </c>
      <c r="D542" s="322" t="s">
        <v>1847</v>
      </c>
      <c r="E542" s="91"/>
      <c r="F542" s="91"/>
      <c r="G542" s="91"/>
      <c r="H542" s="75"/>
      <c r="I542" s="75"/>
      <c r="J542" s="75"/>
      <c r="K542" s="110"/>
    </row>
    <row r="543" spans="3:11" ht="18.75" x14ac:dyDescent="0.25">
      <c r="C543" s="205" t="s">
        <v>1835</v>
      </c>
      <c r="D543" s="31"/>
      <c r="E543" s="91"/>
      <c r="F543" s="91"/>
      <c r="G543" s="91"/>
      <c r="H543" s="75"/>
      <c r="I543" s="75"/>
      <c r="J543" s="75"/>
      <c r="K543" s="110"/>
    </row>
    <row r="544" spans="3:11" ht="15.75" thickBot="1" x14ac:dyDescent="0.3">
      <c r="F544" s="91"/>
      <c r="G544" s="75"/>
      <c r="H544" s="75"/>
      <c r="I544" s="75"/>
    </row>
    <row r="545" spans="3:11" ht="30.75" thickBot="1" x14ac:dyDescent="0.3">
      <c r="C545" s="127" t="s">
        <v>44</v>
      </c>
      <c r="D545" s="127" t="s">
        <v>55</v>
      </c>
      <c r="E545" s="134" t="s">
        <v>57</v>
      </c>
      <c r="F545" s="133" t="s">
        <v>27</v>
      </c>
      <c r="G545" s="131" t="s">
        <v>130</v>
      </c>
      <c r="H545" s="134" t="s">
        <v>46</v>
      </c>
      <c r="I545" s="131" t="s">
        <v>131</v>
      </c>
      <c r="J545" s="131" t="s">
        <v>409</v>
      </c>
      <c r="K545" s="131" t="s">
        <v>410</v>
      </c>
    </row>
    <row r="546" spans="3:11" ht="15.75" thickBot="1" x14ac:dyDescent="0.3">
      <c r="C546" s="215" t="s">
        <v>427</v>
      </c>
      <c r="D546" s="156">
        <v>90</v>
      </c>
      <c r="E546" s="214">
        <f>HLOOKUP(C546,$AH$2:$BU$3,2,0)</f>
        <v>2000</v>
      </c>
      <c r="F546" s="95">
        <f t="shared" ref="F546:F580" si="26">D546*E546</f>
        <v>180000</v>
      </c>
      <c r="G546" s="159" t="s">
        <v>128</v>
      </c>
      <c r="H546" s="140" t="s">
        <v>760</v>
      </c>
      <c r="I546" s="128" t="str">
        <f>VLOOKUP(H546,Presupuesto!$B$11:$C$565,2,0)</f>
        <v>VIATICOS NACIONALES</v>
      </c>
      <c r="J546" s="213" t="s">
        <v>1475</v>
      </c>
      <c r="K546" s="96" t="s">
        <v>395</v>
      </c>
    </row>
    <row r="547" spans="3:11" ht="15.75" thickBot="1" x14ac:dyDescent="0.3">
      <c r="C547" s="215" t="s">
        <v>431</v>
      </c>
      <c r="D547" s="156">
        <v>90</v>
      </c>
      <c r="E547" s="214">
        <f>HLOOKUP(C547,$AH$2:$BU$3,2,0)</f>
        <v>1750</v>
      </c>
      <c r="F547" s="95">
        <f t="shared" si="26"/>
        <v>157500</v>
      </c>
      <c r="G547" s="159" t="s">
        <v>128</v>
      </c>
      <c r="H547" s="140" t="s">
        <v>760</v>
      </c>
      <c r="I547" s="128" t="str">
        <f>VLOOKUP(H547,Presupuesto!$B$11:$C$565,2,0)</f>
        <v>VIATICOS NACIONALES</v>
      </c>
      <c r="J547" s="96" t="str">
        <f>$J$546</f>
        <v>Gestión Tecnologías de Información y Comunicación</v>
      </c>
      <c r="K547" s="96" t="s">
        <v>395</v>
      </c>
    </row>
    <row r="548" spans="3:11" ht="15.75" thickBot="1" x14ac:dyDescent="0.3">
      <c r="C548" s="215" t="s">
        <v>435</v>
      </c>
      <c r="D548" s="156">
        <v>90</v>
      </c>
      <c r="E548" s="214">
        <f>HLOOKUP(C548,$AH$2:$BU$3,2,0)</f>
        <v>1200</v>
      </c>
      <c r="F548" s="95">
        <f t="shared" si="26"/>
        <v>108000</v>
      </c>
      <c r="G548" s="159" t="s">
        <v>128</v>
      </c>
      <c r="H548" s="140" t="s">
        <v>760</v>
      </c>
      <c r="I548" s="128" t="str">
        <f>VLOOKUP(H548,Presupuesto!$B$11:$C$565,2,0)</f>
        <v>VIATICOS NACIONALES</v>
      </c>
      <c r="J548" s="96" t="str">
        <f t="shared" ref="J548:J580" si="27">$J$546</f>
        <v>Gestión Tecnologías de Información y Comunicación</v>
      </c>
      <c r="K548" s="96" t="s">
        <v>395</v>
      </c>
    </row>
    <row r="549" spans="3:11" x14ac:dyDescent="0.25">
      <c r="C549" s="215" t="s">
        <v>431</v>
      </c>
      <c r="D549" s="156">
        <v>90</v>
      </c>
      <c r="E549" s="214">
        <f>HLOOKUP(C549,$AH$2:$BU$3,2,0)</f>
        <v>1750</v>
      </c>
      <c r="F549" s="95">
        <f t="shared" si="26"/>
        <v>157500</v>
      </c>
      <c r="G549" s="159" t="s">
        <v>128</v>
      </c>
      <c r="H549" s="140" t="s">
        <v>760</v>
      </c>
      <c r="I549" s="128" t="str">
        <f>VLOOKUP(H549,Presupuesto!$B$11:$C$565,2,0)</f>
        <v>VIATICOS NACIONALES</v>
      </c>
      <c r="J549" s="96" t="str">
        <f t="shared" si="27"/>
        <v>Gestión Tecnologías de Información y Comunicación</v>
      </c>
      <c r="K549" s="96" t="s">
        <v>395</v>
      </c>
    </row>
    <row r="550" spans="3:11" x14ac:dyDescent="0.25">
      <c r="C550" s="139"/>
      <c r="D550" s="156"/>
      <c r="E550" s="121"/>
      <c r="F550" s="95">
        <f t="shared" si="26"/>
        <v>0</v>
      </c>
      <c r="G550" s="159"/>
      <c r="H550" s="140"/>
      <c r="I550" s="128" t="e">
        <f>VLOOKUP(H550,Presupuesto!$B$11:$C$565,2,0)</f>
        <v>#N/A</v>
      </c>
      <c r="J550" s="96" t="str">
        <f t="shared" si="27"/>
        <v>Gestión Tecnologías de Información y Comunicación</v>
      </c>
      <c r="K550" s="96" t="s">
        <v>411</v>
      </c>
    </row>
    <row r="551" spans="3:11" x14ac:dyDescent="0.25">
      <c r="C551" s="139"/>
      <c r="D551" s="156"/>
      <c r="E551" s="121"/>
      <c r="F551" s="95">
        <f t="shared" si="26"/>
        <v>0</v>
      </c>
      <c r="G551" s="159"/>
      <c r="H551" s="140"/>
      <c r="I551" s="128" t="e">
        <f>VLOOKUP(H551,Presupuesto!$B$11:$C$565,2,0)</f>
        <v>#N/A</v>
      </c>
      <c r="J551" s="96" t="str">
        <f t="shared" si="27"/>
        <v>Gestión Tecnologías de Información y Comunicación</v>
      </c>
      <c r="K551" s="96" t="s">
        <v>400</v>
      </c>
    </row>
    <row r="552" spans="3:11" x14ac:dyDescent="0.25">
      <c r="C552" s="139"/>
      <c r="D552" s="156"/>
      <c r="E552" s="121"/>
      <c r="F552" s="95">
        <f t="shared" si="26"/>
        <v>0</v>
      </c>
      <c r="G552" s="159"/>
      <c r="H552" s="140"/>
      <c r="I552" s="128" t="e">
        <f>VLOOKUP(H552,Presupuesto!$B$11:$C$565,2,0)</f>
        <v>#N/A</v>
      </c>
      <c r="J552" s="96" t="str">
        <f t="shared" si="27"/>
        <v>Gestión Tecnologías de Información y Comunicación</v>
      </c>
      <c r="K552" s="96" t="s">
        <v>411</v>
      </c>
    </row>
    <row r="553" spans="3:11" x14ac:dyDescent="0.25">
      <c r="C553" s="139"/>
      <c r="D553" s="156"/>
      <c r="E553" s="121"/>
      <c r="F553" s="95">
        <f t="shared" si="26"/>
        <v>0</v>
      </c>
      <c r="G553" s="159"/>
      <c r="H553" s="140"/>
      <c r="I553" s="128" t="e">
        <f>VLOOKUP(H553,Presupuesto!$B$11:$C$565,2,0)</f>
        <v>#N/A</v>
      </c>
      <c r="J553" s="96" t="str">
        <f t="shared" si="27"/>
        <v>Gestión Tecnologías de Información y Comunicación</v>
      </c>
      <c r="K553" s="96" t="s">
        <v>411</v>
      </c>
    </row>
    <row r="554" spans="3:11" x14ac:dyDescent="0.25">
      <c r="C554" s="139"/>
      <c r="D554" s="156"/>
      <c r="E554" s="121"/>
      <c r="F554" s="95">
        <f t="shared" si="26"/>
        <v>0</v>
      </c>
      <c r="G554" s="159"/>
      <c r="H554" s="140"/>
      <c r="I554" s="128" t="e">
        <f>VLOOKUP(H554,Presupuesto!$B$11:$C$565,2,0)</f>
        <v>#N/A</v>
      </c>
      <c r="J554" s="96" t="str">
        <f t="shared" si="27"/>
        <v>Gestión Tecnologías de Información y Comunicación</v>
      </c>
      <c r="K554" s="96" t="s">
        <v>411</v>
      </c>
    </row>
    <row r="555" spans="3:11" x14ac:dyDescent="0.25">
      <c r="C555" s="139"/>
      <c r="D555" s="156"/>
      <c r="E555" s="121"/>
      <c r="F555" s="95">
        <f t="shared" si="26"/>
        <v>0</v>
      </c>
      <c r="G555" s="159"/>
      <c r="H555" s="140"/>
      <c r="I555" s="128" t="e">
        <f>VLOOKUP(H555,Presupuesto!$B$11:$C$565,2,0)</f>
        <v>#N/A</v>
      </c>
      <c r="J555" s="96" t="str">
        <f t="shared" si="27"/>
        <v>Gestión Tecnologías de Información y Comunicación</v>
      </c>
      <c r="K555" s="96" t="s">
        <v>411</v>
      </c>
    </row>
    <row r="556" spans="3:11" x14ac:dyDescent="0.25">
      <c r="C556" s="139"/>
      <c r="D556" s="156"/>
      <c r="E556" s="121"/>
      <c r="F556" s="95">
        <f t="shared" si="26"/>
        <v>0</v>
      </c>
      <c r="G556" s="159"/>
      <c r="H556" s="140"/>
      <c r="I556" s="128" t="e">
        <f>VLOOKUP(H556,Presupuesto!$B$11:$C$565,2,0)</f>
        <v>#N/A</v>
      </c>
      <c r="J556" s="96" t="str">
        <f t="shared" si="27"/>
        <v>Gestión Tecnologías de Información y Comunicación</v>
      </c>
      <c r="K556" s="96" t="s">
        <v>411</v>
      </c>
    </row>
    <row r="557" spans="3:11" x14ac:dyDescent="0.25">
      <c r="C557" s="139"/>
      <c r="D557" s="156"/>
      <c r="E557" s="121"/>
      <c r="F557" s="95">
        <f t="shared" si="26"/>
        <v>0</v>
      </c>
      <c r="G557" s="159"/>
      <c r="H557" s="140"/>
      <c r="I557" s="128" t="e">
        <f>VLOOKUP(H557,Presupuesto!$B$11:$C$565,2,0)</f>
        <v>#N/A</v>
      </c>
      <c r="J557" s="96" t="str">
        <f t="shared" si="27"/>
        <v>Gestión Tecnologías de Información y Comunicación</v>
      </c>
      <c r="K557" s="96" t="s">
        <v>411</v>
      </c>
    </row>
    <row r="558" spans="3:11" x14ac:dyDescent="0.25">
      <c r="C558" s="139"/>
      <c r="D558" s="156"/>
      <c r="E558" s="121"/>
      <c r="F558" s="95">
        <f t="shared" si="26"/>
        <v>0</v>
      </c>
      <c r="G558" s="159"/>
      <c r="H558" s="140"/>
      <c r="I558" s="128" t="e">
        <f>VLOOKUP(H558,Presupuesto!$B$11:$C$565,2,0)</f>
        <v>#N/A</v>
      </c>
      <c r="J558" s="96" t="str">
        <f t="shared" si="27"/>
        <v>Gestión Tecnologías de Información y Comunicación</v>
      </c>
      <c r="K558" s="96" t="s">
        <v>411</v>
      </c>
    </row>
    <row r="559" spans="3:11" x14ac:dyDescent="0.25">
      <c r="C559" s="139"/>
      <c r="D559" s="156"/>
      <c r="E559" s="121"/>
      <c r="F559" s="95">
        <f t="shared" si="26"/>
        <v>0</v>
      </c>
      <c r="G559" s="159"/>
      <c r="H559" s="140"/>
      <c r="I559" s="128" t="e">
        <f>VLOOKUP(H559,Presupuesto!$B$11:$C$565,2,0)</f>
        <v>#N/A</v>
      </c>
      <c r="J559" s="96" t="str">
        <f t="shared" si="27"/>
        <v>Gestión Tecnologías de Información y Comunicación</v>
      </c>
      <c r="K559" s="96" t="s">
        <v>411</v>
      </c>
    </row>
    <row r="560" spans="3:11" x14ac:dyDescent="0.25">
      <c r="C560" s="139"/>
      <c r="D560" s="156"/>
      <c r="E560" s="121"/>
      <c r="F560" s="95">
        <f t="shared" si="26"/>
        <v>0</v>
      </c>
      <c r="G560" s="159"/>
      <c r="H560" s="140"/>
      <c r="I560" s="128" t="e">
        <f>VLOOKUP(H560,Presupuesto!$B$11:$C$565,2,0)</f>
        <v>#N/A</v>
      </c>
      <c r="J560" s="96" t="str">
        <f t="shared" si="27"/>
        <v>Gestión Tecnologías de Información y Comunicación</v>
      </c>
      <c r="K560" s="96" t="s">
        <v>411</v>
      </c>
    </row>
    <row r="561" spans="3:11" x14ac:dyDescent="0.25">
      <c r="C561" s="139"/>
      <c r="D561" s="156"/>
      <c r="E561" s="121"/>
      <c r="F561" s="95">
        <f t="shared" si="26"/>
        <v>0</v>
      </c>
      <c r="G561" s="159"/>
      <c r="H561" s="140"/>
      <c r="I561" s="128" t="e">
        <f>VLOOKUP(H561,Presupuesto!$B$11:$C$565,2,0)</f>
        <v>#N/A</v>
      </c>
      <c r="J561" s="96" t="str">
        <f t="shared" si="27"/>
        <v>Gestión Tecnologías de Información y Comunicación</v>
      </c>
      <c r="K561" s="96" t="s">
        <v>411</v>
      </c>
    </row>
    <row r="562" spans="3:11" x14ac:dyDescent="0.25">
      <c r="C562" s="139"/>
      <c r="D562" s="156"/>
      <c r="E562" s="121"/>
      <c r="F562" s="95">
        <f t="shared" si="26"/>
        <v>0</v>
      </c>
      <c r="G562" s="159"/>
      <c r="H562" s="140"/>
      <c r="I562" s="128" t="e">
        <f>VLOOKUP(H562,Presupuesto!$B$11:$C$565,2,0)</f>
        <v>#N/A</v>
      </c>
      <c r="J562" s="96" t="str">
        <f t="shared" si="27"/>
        <v>Gestión Tecnologías de Información y Comunicación</v>
      </c>
      <c r="K562" s="96" t="s">
        <v>411</v>
      </c>
    </row>
    <row r="563" spans="3:11" x14ac:dyDescent="0.25">
      <c r="C563" s="139"/>
      <c r="D563" s="156"/>
      <c r="E563" s="121"/>
      <c r="F563" s="95">
        <f t="shared" si="26"/>
        <v>0</v>
      </c>
      <c r="G563" s="159"/>
      <c r="H563" s="140"/>
      <c r="I563" s="128" t="e">
        <f>VLOOKUP(H563,Presupuesto!$B$11:$C$565,2,0)</f>
        <v>#N/A</v>
      </c>
      <c r="J563" s="96" t="str">
        <f t="shared" si="27"/>
        <v>Gestión Tecnologías de Información y Comunicación</v>
      </c>
      <c r="K563" s="96" t="s">
        <v>411</v>
      </c>
    </row>
    <row r="564" spans="3:11" x14ac:dyDescent="0.25">
      <c r="C564" s="139"/>
      <c r="D564" s="156"/>
      <c r="E564" s="121"/>
      <c r="F564" s="95">
        <f t="shared" si="26"/>
        <v>0</v>
      </c>
      <c r="G564" s="159"/>
      <c r="H564" s="140"/>
      <c r="I564" s="128" t="e">
        <f>VLOOKUP(H564,Presupuesto!$B$11:$C$565,2,0)</f>
        <v>#N/A</v>
      </c>
      <c r="J564" s="96" t="str">
        <f t="shared" si="27"/>
        <v>Gestión Tecnologías de Información y Comunicación</v>
      </c>
      <c r="K564" s="96" t="s">
        <v>411</v>
      </c>
    </row>
    <row r="565" spans="3:11" x14ac:dyDescent="0.25">
      <c r="C565" s="139"/>
      <c r="D565" s="156"/>
      <c r="E565" s="121"/>
      <c r="F565" s="95">
        <f t="shared" si="26"/>
        <v>0</v>
      </c>
      <c r="G565" s="159"/>
      <c r="H565" s="140"/>
      <c r="I565" s="128" t="e">
        <f>VLOOKUP(H565,Presupuesto!$B$11:$C$565,2,0)</f>
        <v>#N/A</v>
      </c>
      <c r="J565" s="96" t="str">
        <f t="shared" si="27"/>
        <v>Gestión Tecnologías de Información y Comunicación</v>
      </c>
      <c r="K565" s="96" t="s">
        <v>411</v>
      </c>
    </row>
    <row r="566" spans="3:11" x14ac:dyDescent="0.25">
      <c r="C566" s="139"/>
      <c r="D566" s="156"/>
      <c r="E566" s="121"/>
      <c r="F566" s="95">
        <f t="shared" si="26"/>
        <v>0</v>
      </c>
      <c r="G566" s="159"/>
      <c r="H566" s="140"/>
      <c r="I566" s="128" t="e">
        <f>VLOOKUP(H566,Presupuesto!$B$11:$C$565,2,0)</f>
        <v>#N/A</v>
      </c>
      <c r="J566" s="96" t="str">
        <f t="shared" si="27"/>
        <v>Gestión Tecnologías de Información y Comunicación</v>
      </c>
      <c r="K566" s="96" t="s">
        <v>411</v>
      </c>
    </row>
    <row r="567" spans="3:11" x14ac:dyDescent="0.25">
      <c r="C567" s="139"/>
      <c r="D567" s="156"/>
      <c r="E567" s="121"/>
      <c r="F567" s="95">
        <f t="shared" si="26"/>
        <v>0</v>
      </c>
      <c r="G567" s="159"/>
      <c r="H567" s="140"/>
      <c r="I567" s="128" t="e">
        <f>VLOOKUP(H567,Presupuesto!$B$11:$C$565,2,0)</f>
        <v>#N/A</v>
      </c>
      <c r="J567" s="96" t="str">
        <f t="shared" si="27"/>
        <v>Gestión Tecnologías de Información y Comunicación</v>
      </c>
      <c r="K567" s="96" t="s">
        <v>411</v>
      </c>
    </row>
    <row r="568" spans="3:11" x14ac:dyDescent="0.25">
      <c r="C568" s="141"/>
      <c r="D568" s="149"/>
      <c r="E568" s="116"/>
      <c r="F568" s="95">
        <f t="shared" si="26"/>
        <v>0</v>
      </c>
      <c r="G568" s="159"/>
      <c r="H568" s="142"/>
      <c r="I568" s="128" t="e">
        <f>VLOOKUP(H568,Presupuesto!$B$11:$C$565,2,0)</f>
        <v>#N/A</v>
      </c>
      <c r="J568" s="96" t="str">
        <f t="shared" si="27"/>
        <v>Gestión Tecnologías de Información y Comunicación</v>
      </c>
      <c r="K568" s="96" t="s">
        <v>411</v>
      </c>
    </row>
    <row r="569" spans="3:11" x14ac:dyDescent="0.25">
      <c r="C569" s="141"/>
      <c r="D569" s="149"/>
      <c r="E569" s="116"/>
      <c r="F569" s="95">
        <f t="shared" si="26"/>
        <v>0</v>
      </c>
      <c r="G569" s="159"/>
      <c r="H569" s="142"/>
      <c r="I569" s="128" t="e">
        <f>VLOOKUP(H569,Presupuesto!$B$11:$C$565,2,0)</f>
        <v>#N/A</v>
      </c>
      <c r="J569" s="96" t="str">
        <f t="shared" si="27"/>
        <v>Gestión Tecnologías de Información y Comunicación</v>
      </c>
      <c r="K569" s="96" t="s">
        <v>411</v>
      </c>
    </row>
    <row r="570" spans="3:11" x14ac:dyDescent="0.25">
      <c r="C570" s="141"/>
      <c r="D570" s="149"/>
      <c r="E570" s="116"/>
      <c r="F570" s="95">
        <f t="shared" si="26"/>
        <v>0</v>
      </c>
      <c r="G570" s="159"/>
      <c r="H570" s="142"/>
      <c r="I570" s="128" t="e">
        <f>VLOOKUP(H570,Presupuesto!$B$11:$C$565,2,0)</f>
        <v>#N/A</v>
      </c>
      <c r="J570" s="96" t="str">
        <f t="shared" si="27"/>
        <v>Gestión Tecnologías de Información y Comunicación</v>
      </c>
      <c r="K570" s="96" t="s">
        <v>411</v>
      </c>
    </row>
    <row r="571" spans="3:11" x14ac:dyDescent="0.25">
      <c r="C571" s="141"/>
      <c r="D571" s="149"/>
      <c r="E571" s="116"/>
      <c r="F571" s="95">
        <f t="shared" si="26"/>
        <v>0</v>
      </c>
      <c r="G571" s="159"/>
      <c r="H571" s="142"/>
      <c r="I571" s="128" t="e">
        <f>VLOOKUP(H571,Presupuesto!$B$11:$C$565,2,0)</f>
        <v>#N/A</v>
      </c>
      <c r="J571" s="96" t="str">
        <f t="shared" si="27"/>
        <v>Gestión Tecnologías de Información y Comunicación</v>
      </c>
      <c r="K571" s="96" t="s">
        <v>411</v>
      </c>
    </row>
    <row r="572" spans="3:11" x14ac:dyDescent="0.25">
      <c r="C572" s="141"/>
      <c r="D572" s="149"/>
      <c r="E572" s="116"/>
      <c r="F572" s="95">
        <f t="shared" si="26"/>
        <v>0</v>
      </c>
      <c r="G572" s="159"/>
      <c r="H572" s="142"/>
      <c r="I572" s="128" t="e">
        <f>VLOOKUP(H572,Presupuesto!$B$11:$C$565,2,0)</f>
        <v>#N/A</v>
      </c>
      <c r="J572" s="96" t="str">
        <f t="shared" si="27"/>
        <v>Gestión Tecnologías de Información y Comunicación</v>
      </c>
      <c r="K572" s="96" t="s">
        <v>411</v>
      </c>
    </row>
    <row r="573" spans="3:11" x14ac:dyDescent="0.25">
      <c r="C573" s="141"/>
      <c r="D573" s="149"/>
      <c r="E573" s="116"/>
      <c r="F573" s="95">
        <f t="shared" si="26"/>
        <v>0</v>
      </c>
      <c r="G573" s="159"/>
      <c r="H573" s="142"/>
      <c r="I573" s="128" t="e">
        <f>VLOOKUP(H573,Presupuesto!$B$11:$C$565,2,0)</f>
        <v>#N/A</v>
      </c>
      <c r="J573" s="96" t="str">
        <f t="shared" si="27"/>
        <v>Gestión Tecnologías de Información y Comunicación</v>
      </c>
      <c r="K573" s="96" t="s">
        <v>411</v>
      </c>
    </row>
    <row r="574" spans="3:11" x14ac:dyDescent="0.25">
      <c r="C574" s="141"/>
      <c r="D574" s="149"/>
      <c r="E574" s="116"/>
      <c r="F574" s="95">
        <f t="shared" si="26"/>
        <v>0</v>
      </c>
      <c r="G574" s="159"/>
      <c r="H574" s="142"/>
      <c r="I574" s="128" t="e">
        <f>VLOOKUP(H574,Presupuesto!$B$11:$C$565,2,0)</f>
        <v>#N/A</v>
      </c>
      <c r="J574" s="96" t="str">
        <f t="shared" si="27"/>
        <v>Gestión Tecnologías de Información y Comunicación</v>
      </c>
      <c r="K574" s="96" t="s">
        <v>411</v>
      </c>
    </row>
    <row r="575" spans="3:11" x14ac:dyDescent="0.25">
      <c r="C575" s="141"/>
      <c r="D575" s="149"/>
      <c r="E575" s="116"/>
      <c r="F575" s="95">
        <f t="shared" si="26"/>
        <v>0</v>
      </c>
      <c r="G575" s="159"/>
      <c r="H575" s="142"/>
      <c r="I575" s="128" t="e">
        <f>VLOOKUP(H575,Presupuesto!$B$11:$C$565,2,0)</f>
        <v>#N/A</v>
      </c>
      <c r="J575" s="96" t="str">
        <f t="shared" si="27"/>
        <v>Gestión Tecnologías de Información y Comunicación</v>
      </c>
      <c r="K575" s="96" t="s">
        <v>411</v>
      </c>
    </row>
    <row r="576" spans="3:11" x14ac:dyDescent="0.25">
      <c r="C576" s="143"/>
      <c r="D576" s="149"/>
      <c r="E576" s="116"/>
      <c r="F576" s="95">
        <f t="shared" si="26"/>
        <v>0</v>
      </c>
      <c r="G576" s="159"/>
      <c r="H576" s="144"/>
      <c r="I576" s="128" t="e">
        <f>VLOOKUP(H576,Presupuesto!$B$11:$C$565,2,0)</f>
        <v>#N/A</v>
      </c>
      <c r="J576" s="96" t="str">
        <f t="shared" si="27"/>
        <v>Gestión Tecnologías de Información y Comunicación</v>
      </c>
      <c r="K576" s="96" t="s">
        <v>402</v>
      </c>
    </row>
    <row r="577" spans="3:11" x14ac:dyDescent="0.25">
      <c r="C577" s="143"/>
      <c r="D577" s="149"/>
      <c r="E577" s="116"/>
      <c r="F577" s="95">
        <f t="shared" si="26"/>
        <v>0</v>
      </c>
      <c r="G577" s="159"/>
      <c r="H577" s="144"/>
      <c r="I577" s="128" t="e">
        <f>VLOOKUP(H577,Presupuesto!$B$11:$C$565,2,0)</f>
        <v>#N/A</v>
      </c>
      <c r="J577" s="96" t="str">
        <f t="shared" si="27"/>
        <v>Gestión Tecnologías de Información y Comunicación</v>
      </c>
      <c r="K577" s="96" t="s">
        <v>411</v>
      </c>
    </row>
    <row r="578" spans="3:11" x14ac:dyDescent="0.25">
      <c r="C578" s="143"/>
      <c r="D578" s="149"/>
      <c r="E578" s="116"/>
      <c r="F578" s="95">
        <f t="shared" si="26"/>
        <v>0</v>
      </c>
      <c r="G578" s="159"/>
      <c r="H578" s="144"/>
      <c r="I578" s="128" t="e">
        <f>VLOOKUP(H578,Presupuesto!$B$11:$C$565,2,0)</f>
        <v>#N/A</v>
      </c>
      <c r="J578" s="96" t="str">
        <f t="shared" si="27"/>
        <v>Gestión Tecnologías de Información y Comunicación</v>
      </c>
      <c r="K578" s="96" t="s">
        <v>411</v>
      </c>
    </row>
    <row r="579" spans="3:11" x14ac:dyDescent="0.25">
      <c r="C579" s="143"/>
      <c r="D579" s="149"/>
      <c r="E579" s="116"/>
      <c r="F579" s="95">
        <f t="shared" si="26"/>
        <v>0</v>
      </c>
      <c r="G579" s="159"/>
      <c r="H579" s="144"/>
      <c r="I579" s="128" t="e">
        <f>VLOOKUP(H579,Presupuesto!$B$11:$C$565,2,0)</f>
        <v>#N/A</v>
      </c>
      <c r="J579" s="96" t="str">
        <f t="shared" si="27"/>
        <v>Gestión Tecnologías de Información y Comunicación</v>
      </c>
      <c r="K579" s="96" t="s">
        <v>411</v>
      </c>
    </row>
    <row r="580" spans="3:11" ht="15.75" thickBot="1" x14ac:dyDescent="0.3">
      <c r="C580" s="145"/>
      <c r="D580" s="157"/>
      <c r="E580" s="101"/>
      <c r="F580" s="103">
        <f t="shared" si="26"/>
        <v>0</v>
      </c>
      <c r="G580" s="160"/>
      <c r="H580" s="146"/>
      <c r="I580" s="130" t="e">
        <f>VLOOKUP(H580,Presupuesto!$B$11:$C$565,2,0)</f>
        <v>#N/A</v>
      </c>
      <c r="J580" s="104" t="str">
        <f t="shared" si="27"/>
        <v>Gestión Tecnologías de Información y Comunicación</v>
      </c>
      <c r="K580" s="122" t="s">
        <v>393</v>
      </c>
    </row>
    <row r="582" spans="3:11" ht="15.75" thickBot="1" x14ac:dyDescent="0.3">
      <c r="F582" s="88"/>
      <c r="G582" s="87"/>
      <c r="H582" s="88"/>
      <c r="I582" s="88"/>
    </row>
    <row r="583" spans="3:11" ht="15.75" thickBot="1" x14ac:dyDescent="0.3">
      <c r="C583" s="155" t="s">
        <v>53</v>
      </c>
      <c r="D583" s="324">
        <f>SUM(F590:F624)</f>
        <v>25000</v>
      </c>
      <c r="F583" s="70"/>
      <c r="G583" s="78"/>
      <c r="H583" s="70"/>
      <c r="I583" s="70"/>
    </row>
    <row r="584" spans="3:11" x14ac:dyDescent="0.25">
      <c r="C584" s="70"/>
      <c r="D584" s="31"/>
      <c r="E584" s="91"/>
      <c r="F584" s="91"/>
      <c r="G584" s="91"/>
      <c r="H584" s="75"/>
      <c r="I584" s="75"/>
      <c r="J584" s="75"/>
      <c r="K584" s="110"/>
    </row>
    <row r="585" spans="3:11" x14ac:dyDescent="0.25">
      <c r="C585" s="70"/>
      <c r="D585" s="31"/>
      <c r="E585" s="91"/>
      <c r="F585" s="91"/>
      <c r="G585" s="91"/>
      <c r="H585" s="75"/>
      <c r="I585" s="75"/>
      <c r="J585" s="75"/>
      <c r="K585" s="110"/>
    </row>
    <row r="586" spans="3:11" ht="15.75" x14ac:dyDescent="0.25">
      <c r="C586" s="200" t="s">
        <v>391</v>
      </c>
      <c r="D586" s="322" t="s">
        <v>2221</v>
      </c>
      <c r="E586" s="91"/>
      <c r="F586" s="91"/>
      <c r="G586" s="91"/>
      <c r="H586" s="75"/>
      <c r="I586" s="75"/>
      <c r="J586" s="75"/>
      <c r="K586" s="110"/>
    </row>
    <row r="587" spans="3:11" ht="18.75" x14ac:dyDescent="0.25">
      <c r="C587" s="205" t="s">
        <v>2224</v>
      </c>
      <c r="D587" s="31"/>
      <c r="E587" s="91"/>
      <c r="F587" s="91"/>
      <c r="G587" s="91"/>
      <c r="H587" s="75"/>
      <c r="I587" s="75"/>
      <c r="J587" s="75"/>
      <c r="K587" s="110"/>
    </row>
    <row r="588" spans="3:11" ht="15.75" thickBot="1" x14ac:dyDescent="0.3">
      <c r="F588" s="91"/>
      <c r="G588" s="75"/>
      <c r="H588" s="75"/>
      <c r="I588" s="75"/>
    </row>
    <row r="589" spans="3:11" ht="30.75" thickBot="1" x14ac:dyDescent="0.3">
      <c r="C589" s="127" t="s">
        <v>44</v>
      </c>
      <c r="D589" s="127" t="s">
        <v>55</v>
      </c>
      <c r="E589" s="134" t="s">
        <v>57</v>
      </c>
      <c r="F589" s="133" t="s">
        <v>27</v>
      </c>
      <c r="G589" s="131" t="s">
        <v>130</v>
      </c>
      <c r="H589" s="134" t="s">
        <v>46</v>
      </c>
      <c r="I589" s="131" t="s">
        <v>131</v>
      </c>
      <c r="J589" s="131" t="s">
        <v>409</v>
      </c>
      <c r="K589" s="131" t="s">
        <v>410</v>
      </c>
    </row>
    <row r="590" spans="3:11" x14ac:dyDescent="0.25">
      <c r="C590" s="215" t="s">
        <v>438</v>
      </c>
      <c r="D590" s="216"/>
      <c r="E590" s="214">
        <f>HLOOKUP(C590,$AH$2:$BU$3,2,0)</f>
        <v>620</v>
      </c>
      <c r="F590" s="95">
        <f t="shared" ref="F590:F624" si="28">D590*E590</f>
        <v>0</v>
      </c>
      <c r="G590" s="159"/>
      <c r="H590" s="140"/>
      <c r="I590" s="128" t="e">
        <f>VLOOKUP(H590,Presupuesto!$B$11:$C$565,2,0)</f>
        <v>#N/A</v>
      </c>
      <c r="J590" s="213" t="s">
        <v>1453</v>
      </c>
      <c r="K590" s="96" t="s">
        <v>393</v>
      </c>
    </row>
    <row r="591" spans="3:11" ht="30" x14ac:dyDescent="0.25">
      <c r="C591" s="741" t="s">
        <v>1773</v>
      </c>
      <c r="D591" s="156">
        <v>1</v>
      </c>
      <c r="E591" s="121">
        <v>25000</v>
      </c>
      <c r="F591" s="95">
        <f t="shared" si="28"/>
        <v>25000</v>
      </c>
      <c r="G591" s="159" t="s">
        <v>128</v>
      </c>
      <c r="H591" s="140" t="s">
        <v>702</v>
      </c>
      <c r="I591" s="128" t="str">
        <f>VLOOKUP(H591,Presupuesto!$B$11:$C$565,2,0)</f>
        <v>SERVICIOS DE INFORMATICA Y SISTEMA COMPUTARIZADAS</v>
      </c>
      <c r="J591" s="96" t="s">
        <v>1366</v>
      </c>
      <c r="K591" s="96" t="s">
        <v>394</v>
      </c>
    </row>
    <row r="592" spans="3:11" x14ac:dyDescent="0.25">
      <c r="C592" s="139"/>
      <c r="D592" s="156"/>
      <c r="E592" s="121"/>
      <c r="F592" s="95">
        <f t="shared" si="28"/>
        <v>0</v>
      </c>
      <c r="G592" s="159"/>
      <c r="H592" s="140"/>
      <c r="I592" s="128" t="e">
        <f>VLOOKUP(H592,Presupuesto!$B$11:$C$565,2,0)</f>
        <v>#N/A</v>
      </c>
      <c r="J592" s="96" t="str">
        <f t="shared" ref="J592:J624" si="29">$J$590</f>
        <v>Desarrollo del Sistema de Educación Superior</v>
      </c>
      <c r="K592" s="96" t="s">
        <v>411</v>
      </c>
    </row>
    <row r="593" spans="3:11" x14ac:dyDescent="0.25">
      <c r="C593" s="139"/>
      <c r="D593" s="156"/>
      <c r="E593" s="121"/>
      <c r="F593" s="95">
        <f t="shared" si="28"/>
        <v>0</v>
      </c>
      <c r="G593" s="159"/>
      <c r="H593" s="140"/>
      <c r="I593" s="128" t="e">
        <f>VLOOKUP(H593,Presupuesto!$B$11:$C$565,2,0)</f>
        <v>#N/A</v>
      </c>
      <c r="J593" s="96" t="str">
        <f t="shared" si="29"/>
        <v>Desarrollo del Sistema de Educación Superior</v>
      </c>
      <c r="K593" s="96" t="s">
        <v>411</v>
      </c>
    </row>
    <row r="594" spans="3:11" x14ac:dyDescent="0.25">
      <c r="C594" s="139"/>
      <c r="D594" s="156"/>
      <c r="E594" s="121"/>
      <c r="F594" s="95">
        <f t="shared" si="28"/>
        <v>0</v>
      </c>
      <c r="G594" s="159"/>
      <c r="H594" s="140"/>
      <c r="I594" s="128" t="e">
        <f>VLOOKUP(H594,Presupuesto!$B$11:$C$565,2,0)</f>
        <v>#N/A</v>
      </c>
      <c r="J594" s="96" t="str">
        <f t="shared" si="29"/>
        <v>Desarrollo del Sistema de Educación Superior</v>
      </c>
      <c r="K594" s="96" t="s">
        <v>411</v>
      </c>
    </row>
    <row r="595" spans="3:11" x14ac:dyDescent="0.25">
      <c r="C595" s="139"/>
      <c r="D595" s="156"/>
      <c r="E595" s="121"/>
      <c r="F595" s="95">
        <f t="shared" si="28"/>
        <v>0</v>
      </c>
      <c r="G595" s="159"/>
      <c r="H595" s="140"/>
      <c r="I595" s="128" t="e">
        <f>VLOOKUP(H595,Presupuesto!$B$11:$C$565,2,0)</f>
        <v>#N/A</v>
      </c>
      <c r="J595" s="96" t="str">
        <f t="shared" si="29"/>
        <v>Desarrollo del Sistema de Educación Superior</v>
      </c>
      <c r="K595" s="96" t="s">
        <v>400</v>
      </c>
    </row>
    <row r="596" spans="3:11" x14ac:dyDescent="0.25">
      <c r="C596" s="139"/>
      <c r="D596" s="156"/>
      <c r="E596" s="121"/>
      <c r="F596" s="95">
        <f t="shared" si="28"/>
        <v>0</v>
      </c>
      <c r="G596" s="159"/>
      <c r="H596" s="140"/>
      <c r="I596" s="128" t="e">
        <f>VLOOKUP(H596,Presupuesto!$B$11:$C$565,2,0)</f>
        <v>#N/A</v>
      </c>
      <c r="J596" s="96" t="str">
        <f t="shared" si="29"/>
        <v>Desarrollo del Sistema de Educación Superior</v>
      </c>
      <c r="K596" s="96" t="s">
        <v>411</v>
      </c>
    </row>
    <row r="597" spans="3:11" x14ac:dyDescent="0.25">
      <c r="C597" s="139"/>
      <c r="D597" s="156"/>
      <c r="E597" s="121"/>
      <c r="F597" s="95">
        <f t="shared" si="28"/>
        <v>0</v>
      </c>
      <c r="G597" s="159"/>
      <c r="H597" s="140"/>
      <c r="I597" s="128" t="e">
        <f>VLOOKUP(H597,Presupuesto!$B$11:$C$565,2,0)</f>
        <v>#N/A</v>
      </c>
      <c r="J597" s="96" t="str">
        <f t="shared" si="29"/>
        <v>Desarrollo del Sistema de Educación Superior</v>
      </c>
      <c r="K597" s="96" t="s">
        <v>411</v>
      </c>
    </row>
    <row r="598" spans="3:11" x14ac:dyDescent="0.25">
      <c r="C598" s="139"/>
      <c r="D598" s="156"/>
      <c r="E598" s="121"/>
      <c r="F598" s="95">
        <f t="shared" si="28"/>
        <v>0</v>
      </c>
      <c r="G598" s="159"/>
      <c r="H598" s="140"/>
      <c r="I598" s="128" t="e">
        <f>VLOOKUP(H598,Presupuesto!$B$11:$C$565,2,0)</f>
        <v>#N/A</v>
      </c>
      <c r="J598" s="96" t="str">
        <f t="shared" si="29"/>
        <v>Desarrollo del Sistema de Educación Superior</v>
      </c>
      <c r="K598" s="96" t="s">
        <v>411</v>
      </c>
    </row>
    <row r="599" spans="3:11" x14ac:dyDescent="0.25">
      <c r="C599" s="139"/>
      <c r="D599" s="156"/>
      <c r="E599" s="121"/>
      <c r="F599" s="95">
        <f t="shared" si="28"/>
        <v>0</v>
      </c>
      <c r="G599" s="159"/>
      <c r="H599" s="140"/>
      <c r="I599" s="128" t="e">
        <f>VLOOKUP(H599,Presupuesto!$B$11:$C$565,2,0)</f>
        <v>#N/A</v>
      </c>
      <c r="J599" s="96" t="str">
        <f t="shared" si="29"/>
        <v>Desarrollo del Sistema de Educación Superior</v>
      </c>
      <c r="K599" s="96" t="s">
        <v>411</v>
      </c>
    </row>
    <row r="600" spans="3:11" x14ac:dyDescent="0.25">
      <c r="C600" s="139"/>
      <c r="D600" s="156"/>
      <c r="E600" s="121"/>
      <c r="F600" s="95">
        <f t="shared" si="28"/>
        <v>0</v>
      </c>
      <c r="G600" s="159"/>
      <c r="H600" s="140"/>
      <c r="I600" s="128" t="e">
        <f>VLOOKUP(H600,Presupuesto!$B$11:$C$565,2,0)</f>
        <v>#N/A</v>
      </c>
      <c r="J600" s="96" t="str">
        <f t="shared" si="29"/>
        <v>Desarrollo del Sistema de Educación Superior</v>
      </c>
      <c r="K600" s="96" t="s">
        <v>411</v>
      </c>
    </row>
    <row r="601" spans="3:11" x14ac:dyDescent="0.25">
      <c r="C601" s="139"/>
      <c r="D601" s="156"/>
      <c r="E601" s="121"/>
      <c r="F601" s="95">
        <f t="shared" si="28"/>
        <v>0</v>
      </c>
      <c r="G601" s="159"/>
      <c r="H601" s="140"/>
      <c r="I601" s="128" t="e">
        <f>VLOOKUP(H601,Presupuesto!$B$11:$C$565,2,0)</f>
        <v>#N/A</v>
      </c>
      <c r="J601" s="96" t="str">
        <f t="shared" si="29"/>
        <v>Desarrollo del Sistema de Educación Superior</v>
      </c>
      <c r="K601" s="96" t="s">
        <v>411</v>
      </c>
    </row>
    <row r="602" spans="3:11" x14ac:dyDescent="0.25">
      <c r="C602" s="139"/>
      <c r="D602" s="156"/>
      <c r="E602" s="121"/>
      <c r="F602" s="95">
        <f t="shared" si="28"/>
        <v>0</v>
      </c>
      <c r="G602" s="159"/>
      <c r="H602" s="140"/>
      <c r="I602" s="128" t="e">
        <f>VLOOKUP(H602,Presupuesto!$B$11:$C$565,2,0)</f>
        <v>#N/A</v>
      </c>
      <c r="J602" s="96" t="str">
        <f t="shared" si="29"/>
        <v>Desarrollo del Sistema de Educación Superior</v>
      </c>
      <c r="K602" s="96" t="s">
        <v>411</v>
      </c>
    </row>
    <row r="603" spans="3:11" x14ac:dyDescent="0.25">
      <c r="C603" s="139"/>
      <c r="D603" s="156"/>
      <c r="E603" s="121"/>
      <c r="F603" s="95">
        <f t="shared" si="28"/>
        <v>0</v>
      </c>
      <c r="G603" s="159"/>
      <c r="H603" s="140"/>
      <c r="I603" s="128" t="e">
        <f>VLOOKUP(H603,Presupuesto!$B$11:$C$565,2,0)</f>
        <v>#N/A</v>
      </c>
      <c r="J603" s="96" t="str">
        <f t="shared" si="29"/>
        <v>Desarrollo del Sistema de Educación Superior</v>
      </c>
      <c r="K603" s="96" t="s">
        <v>411</v>
      </c>
    </row>
    <row r="604" spans="3:11" x14ac:dyDescent="0.25">
      <c r="C604" s="139"/>
      <c r="D604" s="156"/>
      <c r="E604" s="121"/>
      <c r="F604" s="95">
        <f t="shared" si="28"/>
        <v>0</v>
      </c>
      <c r="G604" s="159"/>
      <c r="H604" s="140"/>
      <c r="I604" s="128" t="e">
        <f>VLOOKUP(H604,Presupuesto!$B$11:$C$565,2,0)</f>
        <v>#N/A</v>
      </c>
      <c r="J604" s="96" t="str">
        <f t="shared" si="29"/>
        <v>Desarrollo del Sistema de Educación Superior</v>
      </c>
      <c r="K604" s="96" t="s">
        <v>411</v>
      </c>
    </row>
    <row r="605" spans="3:11" x14ac:dyDescent="0.25">
      <c r="C605" s="139"/>
      <c r="D605" s="156"/>
      <c r="E605" s="121"/>
      <c r="F605" s="95">
        <f t="shared" si="28"/>
        <v>0</v>
      </c>
      <c r="G605" s="159"/>
      <c r="H605" s="140"/>
      <c r="I605" s="128" t="e">
        <f>VLOOKUP(H605,Presupuesto!$B$11:$C$565,2,0)</f>
        <v>#N/A</v>
      </c>
      <c r="J605" s="96" t="str">
        <f t="shared" si="29"/>
        <v>Desarrollo del Sistema de Educación Superior</v>
      </c>
      <c r="K605" s="96" t="s">
        <v>411</v>
      </c>
    </row>
    <row r="606" spans="3:11" x14ac:dyDescent="0.25">
      <c r="C606" s="139"/>
      <c r="D606" s="156"/>
      <c r="E606" s="121"/>
      <c r="F606" s="95">
        <f t="shared" si="28"/>
        <v>0</v>
      </c>
      <c r="G606" s="159"/>
      <c r="H606" s="140"/>
      <c r="I606" s="128" t="e">
        <f>VLOOKUP(H606,Presupuesto!$B$11:$C$565,2,0)</f>
        <v>#N/A</v>
      </c>
      <c r="J606" s="96" t="str">
        <f t="shared" si="29"/>
        <v>Desarrollo del Sistema de Educación Superior</v>
      </c>
      <c r="K606" s="96" t="s">
        <v>411</v>
      </c>
    </row>
    <row r="607" spans="3:11" x14ac:dyDescent="0.25">
      <c r="C607" s="139"/>
      <c r="D607" s="156"/>
      <c r="E607" s="121"/>
      <c r="F607" s="95">
        <f t="shared" si="28"/>
        <v>0</v>
      </c>
      <c r="G607" s="159"/>
      <c r="H607" s="140"/>
      <c r="I607" s="128" t="e">
        <f>VLOOKUP(H607,Presupuesto!$B$11:$C$565,2,0)</f>
        <v>#N/A</v>
      </c>
      <c r="J607" s="96" t="str">
        <f t="shared" si="29"/>
        <v>Desarrollo del Sistema de Educación Superior</v>
      </c>
      <c r="K607" s="96" t="s">
        <v>411</v>
      </c>
    </row>
    <row r="608" spans="3:11" x14ac:dyDescent="0.25">
      <c r="C608" s="139"/>
      <c r="D608" s="156"/>
      <c r="E608" s="121"/>
      <c r="F608" s="95">
        <f t="shared" si="28"/>
        <v>0</v>
      </c>
      <c r="G608" s="159"/>
      <c r="H608" s="140"/>
      <c r="I608" s="128" t="e">
        <f>VLOOKUP(H608,Presupuesto!$B$11:$C$565,2,0)</f>
        <v>#N/A</v>
      </c>
      <c r="J608" s="96" t="str">
        <f t="shared" si="29"/>
        <v>Desarrollo del Sistema de Educación Superior</v>
      </c>
      <c r="K608" s="96" t="s">
        <v>411</v>
      </c>
    </row>
    <row r="609" spans="3:11" x14ac:dyDescent="0.25">
      <c r="C609" s="139"/>
      <c r="D609" s="156"/>
      <c r="E609" s="121"/>
      <c r="F609" s="95">
        <f t="shared" si="28"/>
        <v>0</v>
      </c>
      <c r="G609" s="159"/>
      <c r="H609" s="140"/>
      <c r="I609" s="128" t="e">
        <f>VLOOKUP(H609,Presupuesto!$B$11:$C$565,2,0)</f>
        <v>#N/A</v>
      </c>
      <c r="J609" s="96" t="str">
        <f t="shared" si="29"/>
        <v>Desarrollo del Sistema de Educación Superior</v>
      </c>
      <c r="K609" s="96" t="s">
        <v>411</v>
      </c>
    </row>
    <row r="610" spans="3:11" x14ac:dyDescent="0.25">
      <c r="C610" s="139"/>
      <c r="D610" s="156"/>
      <c r="E610" s="121"/>
      <c r="F610" s="95">
        <f t="shared" si="28"/>
        <v>0</v>
      </c>
      <c r="G610" s="159"/>
      <c r="H610" s="140"/>
      <c r="I610" s="128" t="e">
        <f>VLOOKUP(H610,Presupuesto!$B$11:$C$565,2,0)</f>
        <v>#N/A</v>
      </c>
      <c r="J610" s="96" t="str">
        <f t="shared" si="29"/>
        <v>Desarrollo del Sistema de Educación Superior</v>
      </c>
      <c r="K610" s="96" t="s">
        <v>411</v>
      </c>
    </row>
    <row r="611" spans="3:11" x14ac:dyDescent="0.25">
      <c r="C611" s="139"/>
      <c r="D611" s="156"/>
      <c r="E611" s="121"/>
      <c r="F611" s="95">
        <f t="shared" si="28"/>
        <v>0</v>
      </c>
      <c r="G611" s="159"/>
      <c r="H611" s="140"/>
      <c r="I611" s="128" t="e">
        <f>VLOOKUP(H611,Presupuesto!$B$11:$C$565,2,0)</f>
        <v>#N/A</v>
      </c>
      <c r="J611" s="96" t="str">
        <f t="shared" si="29"/>
        <v>Desarrollo del Sistema de Educación Superior</v>
      </c>
      <c r="K611" s="96" t="s">
        <v>411</v>
      </c>
    </row>
    <row r="612" spans="3:11" x14ac:dyDescent="0.25">
      <c r="C612" s="141"/>
      <c r="D612" s="149"/>
      <c r="E612" s="116"/>
      <c r="F612" s="95">
        <f t="shared" si="28"/>
        <v>0</v>
      </c>
      <c r="G612" s="159"/>
      <c r="H612" s="142"/>
      <c r="I612" s="128" t="e">
        <f>VLOOKUP(H612,Presupuesto!$B$11:$C$565,2,0)</f>
        <v>#N/A</v>
      </c>
      <c r="J612" s="96" t="str">
        <f t="shared" si="29"/>
        <v>Desarrollo del Sistema de Educación Superior</v>
      </c>
      <c r="K612" s="96" t="s">
        <v>411</v>
      </c>
    </row>
    <row r="613" spans="3:11" x14ac:dyDescent="0.25">
      <c r="C613" s="141"/>
      <c r="D613" s="149"/>
      <c r="E613" s="116"/>
      <c r="F613" s="95">
        <f t="shared" si="28"/>
        <v>0</v>
      </c>
      <c r="G613" s="159"/>
      <c r="H613" s="142"/>
      <c r="I613" s="128" t="e">
        <f>VLOOKUP(H613,Presupuesto!$B$11:$C$565,2,0)</f>
        <v>#N/A</v>
      </c>
      <c r="J613" s="96" t="str">
        <f t="shared" si="29"/>
        <v>Desarrollo del Sistema de Educación Superior</v>
      </c>
      <c r="K613" s="96" t="s">
        <v>411</v>
      </c>
    </row>
    <row r="614" spans="3:11" x14ac:dyDescent="0.25">
      <c r="C614" s="141"/>
      <c r="D614" s="149"/>
      <c r="E614" s="116"/>
      <c r="F614" s="95">
        <f t="shared" si="28"/>
        <v>0</v>
      </c>
      <c r="G614" s="159"/>
      <c r="H614" s="142"/>
      <c r="I614" s="128" t="e">
        <f>VLOOKUP(H614,Presupuesto!$B$11:$C$565,2,0)</f>
        <v>#N/A</v>
      </c>
      <c r="J614" s="96" t="str">
        <f t="shared" si="29"/>
        <v>Desarrollo del Sistema de Educación Superior</v>
      </c>
      <c r="K614" s="96" t="s">
        <v>411</v>
      </c>
    </row>
    <row r="615" spans="3:11" x14ac:dyDescent="0.25">
      <c r="C615" s="141"/>
      <c r="D615" s="149"/>
      <c r="E615" s="116"/>
      <c r="F615" s="95">
        <f t="shared" si="28"/>
        <v>0</v>
      </c>
      <c r="G615" s="159"/>
      <c r="H615" s="142"/>
      <c r="I615" s="128" t="e">
        <f>VLOOKUP(H615,Presupuesto!$B$11:$C$565,2,0)</f>
        <v>#N/A</v>
      </c>
      <c r="J615" s="96" t="str">
        <f t="shared" si="29"/>
        <v>Desarrollo del Sistema de Educación Superior</v>
      </c>
      <c r="K615" s="96" t="s">
        <v>411</v>
      </c>
    </row>
    <row r="616" spans="3:11" x14ac:dyDescent="0.25">
      <c r="C616" s="141"/>
      <c r="D616" s="149"/>
      <c r="E616" s="116"/>
      <c r="F616" s="95">
        <f t="shared" si="28"/>
        <v>0</v>
      </c>
      <c r="G616" s="159"/>
      <c r="H616" s="142"/>
      <c r="I616" s="128" t="e">
        <f>VLOOKUP(H616,Presupuesto!$B$11:$C$565,2,0)</f>
        <v>#N/A</v>
      </c>
      <c r="J616" s="96" t="str">
        <f t="shared" si="29"/>
        <v>Desarrollo del Sistema de Educación Superior</v>
      </c>
      <c r="K616" s="96" t="s">
        <v>411</v>
      </c>
    </row>
    <row r="617" spans="3:11" x14ac:dyDescent="0.25">
      <c r="C617" s="141"/>
      <c r="D617" s="149"/>
      <c r="E617" s="116"/>
      <c r="F617" s="95">
        <f t="shared" si="28"/>
        <v>0</v>
      </c>
      <c r="G617" s="159"/>
      <c r="H617" s="142"/>
      <c r="I617" s="128" t="e">
        <f>VLOOKUP(H617,Presupuesto!$B$11:$C$565,2,0)</f>
        <v>#N/A</v>
      </c>
      <c r="J617" s="96" t="str">
        <f t="shared" si="29"/>
        <v>Desarrollo del Sistema de Educación Superior</v>
      </c>
      <c r="K617" s="96" t="s">
        <v>411</v>
      </c>
    </row>
    <row r="618" spans="3:11" x14ac:dyDescent="0.25">
      <c r="C618" s="141"/>
      <c r="D618" s="149"/>
      <c r="E618" s="116"/>
      <c r="F618" s="95">
        <f t="shared" si="28"/>
        <v>0</v>
      </c>
      <c r="G618" s="159"/>
      <c r="H618" s="142"/>
      <c r="I618" s="128" t="e">
        <f>VLOOKUP(H618,Presupuesto!$B$11:$C$565,2,0)</f>
        <v>#N/A</v>
      </c>
      <c r="J618" s="96" t="str">
        <f t="shared" si="29"/>
        <v>Desarrollo del Sistema de Educación Superior</v>
      </c>
      <c r="K618" s="96" t="s">
        <v>411</v>
      </c>
    </row>
    <row r="619" spans="3:11" x14ac:dyDescent="0.25">
      <c r="C619" s="141"/>
      <c r="D619" s="149"/>
      <c r="E619" s="116"/>
      <c r="F619" s="95">
        <f t="shared" si="28"/>
        <v>0</v>
      </c>
      <c r="G619" s="159"/>
      <c r="H619" s="142"/>
      <c r="I619" s="128" t="e">
        <f>VLOOKUP(H619,Presupuesto!$B$11:$C$565,2,0)</f>
        <v>#N/A</v>
      </c>
      <c r="J619" s="96" t="str">
        <f t="shared" si="29"/>
        <v>Desarrollo del Sistema de Educación Superior</v>
      </c>
      <c r="K619" s="96" t="s">
        <v>411</v>
      </c>
    </row>
    <row r="620" spans="3:11" x14ac:dyDescent="0.25">
      <c r="C620" s="143"/>
      <c r="D620" s="149"/>
      <c r="E620" s="116"/>
      <c r="F620" s="95">
        <f t="shared" si="28"/>
        <v>0</v>
      </c>
      <c r="G620" s="159"/>
      <c r="H620" s="144"/>
      <c r="I620" s="128" t="e">
        <f>VLOOKUP(H620,Presupuesto!$B$11:$C$565,2,0)</f>
        <v>#N/A</v>
      </c>
      <c r="J620" s="96" t="str">
        <f t="shared" si="29"/>
        <v>Desarrollo del Sistema de Educación Superior</v>
      </c>
      <c r="K620" s="96" t="s">
        <v>402</v>
      </c>
    </row>
    <row r="621" spans="3:11" x14ac:dyDescent="0.25">
      <c r="C621" s="143"/>
      <c r="D621" s="149"/>
      <c r="E621" s="116"/>
      <c r="F621" s="95">
        <f t="shared" si="28"/>
        <v>0</v>
      </c>
      <c r="G621" s="159"/>
      <c r="H621" s="144"/>
      <c r="I621" s="128" t="e">
        <f>VLOOKUP(H621,Presupuesto!$B$11:$C$565,2,0)</f>
        <v>#N/A</v>
      </c>
      <c r="J621" s="96" t="str">
        <f t="shared" si="29"/>
        <v>Desarrollo del Sistema de Educación Superior</v>
      </c>
      <c r="K621" s="96" t="s">
        <v>411</v>
      </c>
    </row>
    <row r="622" spans="3:11" x14ac:dyDescent="0.25">
      <c r="C622" s="143"/>
      <c r="D622" s="149"/>
      <c r="E622" s="116"/>
      <c r="F622" s="95">
        <f t="shared" si="28"/>
        <v>0</v>
      </c>
      <c r="G622" s="159"/>
      <c r="H622" s="144"/>
      <c r="I622" s="128" t="e">
        <f>VLOOKUP(H622,Presupuesto!$B$11:$C$565,2,0)</f>
        <v>#N/A</v>
      </c>
      <c r="J622" s="96" t="str">
        <f t="shared" si="29"/>
        <v>Desarrollo del Sistema de Educación Superior</v>
      </c>
      <c r="K622" s="96" t="s">
        <v>411</v>
      </c>
    </row>
    <row r="623" spans="3:11" x14ac:dyDescent="0.25">
      <c r="C623" s="143"/>
      <c r="D623" s="149"/>
      <c r="E623" s="116"/>
      <c r="F623" s="95">
        <f t="shared" si="28"/>
        <v>0</v>
      </c>
      <c r="G623" s="159"/>
      <c r="H623" s="144"/>
      <c r="I623" s="128" t="e">
        <f>VLOOKUP(H623,Presupuesto!$B$11:$C$565,2,0)</f>
        <v>#N/A</v>
      </c>
      <c r="J623" s="96" t="str">
        <f t="shared" si="29"/>
        <v>Desarrollo del Sistema de Educación Superior</v>
      </c>
      <c r="K623" s="96" t="s">
        <v>411</v>
      </c>
    </row>
    <row r="624" spans="3:11" ht="15.75" thickBot="1" x14ac:dyDescent="0.3">
      <c r="C624" s="145"/>
      <c r="D624" s="157"/>
      <c r="E624" s="101"/>
      <c r="F624" s="103">
        <f t="shared" si="28"/>
        <v>0</v>
      </c>
      <c r="G624" s="160"/>
      <c r="H624" s="146"/>
      <c r="I624" s="130" t="e">
        <f>VLOOKUP(H624,Presupuesto!$B$11:$C$565,2,0)</f>
        <v>#N/A</v>
      </c>
      <c r="J624" s="104" t="str">
        <f t="shared" si="29"/>
        <v>Desarrollo del Sistema de Educación Superior</v>
      </c>
      <c r="K624" s="122" t="s">
        <v>393</v>
      </c>
    </row>
    <row r="626" spans="3:11" ht="15.75" thickBot="1" x14ac:dyDescent="0.3"/>
    <row r="627" spans="3:11" ht="15.75" thickBot="1" x14ac:dyDescent="0.3">
      <c r="C627" s="155" t="s">
        <v>53</v>
      </c>
      <c r="D627" s="324">
        <f>SUM(F634:F668)</f>
        <v>7500</v>
      </c>
      <c r="F627" s="70"/>
      <c r="G627" s="78"/>
      <c r="H627" s="70"/>
      <c r="I627" s="70"/>
    </row>
    <row r="628" spans="3:11" x14ac:dyDescent="0.25">
      <c r="C628" s="70"/>
      <c r="D628" s="31"/>
      <c r="E628" s="91"/>
      <c r="F628" s="91"/>
      <c r="G628" s="91"/>
      <c r="H628" s="75"/>
      <c r="I628" s="75"/>
      <c r="J628" s="75"/>
      <c r="K628" s="110"/>
    </row>
    <row r="629" spans="3:11" x14ac:dyDescent="0.25">
      <c r="C629" s="70"/>
      <c r="D629" s="31"/>
      <c r="E629" s="91"/>
      <c r="F629" s="91"/>
      <c r="G629" s="91"/>
      <c r="H629" s="75"/>
      <c r="I629" s="75"/>
      <c r="J629" s="75"/>
      <c r="K629" s="110"/>
    </row>
    <row r="630" spans="3:11" ht="15.75" x14ac:dyDescent="0.25">
      <c r="C630" s="200" t="s">
        <v>391</v>
      </c>
      <c r="D630" s="322" t="s">
        <v>2257</v>
      </c>
      <c r="E630" s="91"/>
      <c r="F630" s="91"/>
      <c r="G630" s="91"/>
      <c r="H630" s="75"/>
      <c r="I630" s="75"/>
      <c r="J630" s="75"/>
      <c r="K630" s="110"/>
    </row>
    <row r="631" spans="3:11" ht="18.75" x14ac:dyDescent="0.25">
      <c r="C631" s="205" t="s">
        <v>2263</v>
      </c>
      <c r="D631" s="31"/>
      <c r="E631" s="91"/>
      <c r="F631" s="91"/>
      <c r="G631" s="91"/>
      <c r="H631" s="75"/>
      <c r="I631" s="75"/>
      <c r="J631" s="75"/>
      <c r="K631" s="110"/>
    </row>
    <row r="632" spans="3:11" ht="15.75" thickBot="1" x14ac:dyDescent="0.3">
      <c r="F632" s="91"/>
      <c r="G632" s="75"/>
      <c r="H632" s="75"/>
      <c r="I632" s="75"/>
    </row>
    <row r="633" spans="3:11" ht="30.75" thickBot="1" x14ac:dyDescent="0.3">
      <c r="C633" s="127" t="s">
        <v>44</v>
      </c>
      <c r="D633" s="127" t="s">
        <v>55</v>
      </c>
      <c r="E633" s="134" t="s">
        <v>57</v>
      </c>
      <c r="F633" s="133" t="s">
        <v>27</v>
      </c>
      <c r="G633" s="131" t="s">
        <v>130</v>
      </c>
      <c r="H633" s="134" t="s">
        <v>46</v>
      </c>
      <c r="I633" s="131" t="s">
        <v>131</v>
      </c>
      <c r="J633" s="131" t="s">
        <v>409</v>
      </c>
      <c r="K633" s="131" t="s">
        <v>410</v>
      </c>
    </row>
    <row r="634" spans="3:11" x14ac:dyDescent="0.25">
      <c r="C634" s="215" t="s">
        <v>438</v>
      </c>
      <c r="D634" s="216"/>
      <c r="E634" s="214">
        <f>HLOOKUP(C634,$AH$2:$BU$3,2,0)</f>
        <v>620</v>
      </c>
      <c r="F634" s="95">
        <f t="shared" ref="F634:F668" si="30">D634*E634</f>
        <v>0</v>
      </c>
      <c r="G634" s="159"/>
      <c r="H634" s="140"/>
      <c r="I634" s="128" t="e">
        <f>VLOOKUP(H634,Presupuesto!$B$11:$C$565,2,0)</f>
        <v>#N/A</v>
      </c>
      <c r="J634" s="213" t="s">
        <v>1453</v>
      </c>
      <c r="K634" s="96" t="s">
        <v>393</v>
      </c>
    </row>
    <row r="635" spans="3:11" x14ac:dyDescent="0.25">
      <c r="C635" s="139" t="s">
        <v>2261</v>
      </c>
      <c r="D635" s="156">
        <v>1</v>
      </c>
      <c r="E635" s="121">
        <v>7500</v>
      </c>
      <c r="F635" s="95">
        <f t="shared" si="30"/>
        <v>7500</v>
      </c>
      <c r="G635" s="159" t="s">
        <v>128</v>
      </c>
      <c r="H635" s="140" t="s">
        <v>702</v>
      </c>
      <c r="I635" s="128" t="str">
        <f>VLOOKUP(H635,Presupuesto!$B$11:$C$565,2,0)</f>
        <v>SERVICIOS DE INFORMATICA Y SISTEMA COMPUTARIZADAS</v>
      </c>
      <c r="J635" s="96" t="s">
        <v>1475</v>
      </c>
      <c r="K635" s="96" t="s">
        <v>393</v>
      </c>
    </row>
    <row r="636" spans="3:11" x14ac:dyDescent="0.25">
      <c r="C636" s="139"/>
      <c r="D636" s="156"/>
      <c r="E636" s="121"/>
      <c r="F636" s="95">
        <f t="shared" si="30"/>
        <v>0</v>
      </c>
      <c r="G636" s="159"/>
      <c r="H636" s="140"/>
      <c r="I636" s="128" t="e">
        <f>VLOOKUP(H636,Presupuesto!$B$11:$C$565,2,0)</f>
        <v>#N/A</v>
      </c>
      <c r="J636" s="96" t="str">
        <f t="shared" ref="J636:J668" si="31">$J$634</f>
        <v>Desarrollo del Sistema de Educación Superior</v>
      </c>
      <c r="K636" s="96" t="s">
        <v>411</v>
      </c>
    </row>
    <row r="637" spans="3:11" x14ac:dyDescent="0.25">
      <c r="C637" s="139"/>
      <c r="D637" s="156"/>
      <c r="E637" s="121"/>
      <c r="F637" s="95">
        <f t="shared" si="30"/>
        <v>0</v>
      </c>
      <c r="G637" s="159"/>
      <c r="H637" s="140"/>
      <c r="I637" s="128" t="e">
        <f>VLOOKUP(H637,Presupuesto!$B$11:$C$565,2,0)</f>
        <v>#N/A</v>
      </c>
      <c r="J637" s="96" t="str">
        <f t="shared" si="31"/>
        <v>Desarrollo del Sistema de Educación Superior</v>
      </c>
      <c r="K637" s="96" t="s">
        <v>411</v>
      </c>
    </row>
    <row r="638" spans="3:11" x14ac:dyDescent="0.25">
      <c r="C638" s="139"/>
      <c r="D638" s="156"/>
      <c r="E638" s="121"/>
      <c r="F638" s="95">
        <f t="shared" si="30"/>
        <v>0</v>
      </c>
      <c r="G638" s="159"/>
      <c r="H638" s="140"/>
      <c r="I638" s="128" t="e">
        <f>VLOOKUP(H638,Presupuesto!$B$11:$C$565,2,0)</f>
        <v>#N/A</v>
      </c>
      <c r="J638" s="96" t="str">
        <f t="shared" si="31"/>
        <v>Desarrollo del Sistema de Educación Superior</v>
      </c>
      <c r="K638" s="96" t="s">
        <v>411</v>
      </c>
    </row>
    <row r="639" spans="3:11" x14ac:dyDescent="0.25">
      <c r="C639" s="139"/>
      <c r="D639" s="156"/>
      <c r="E639" s="121"/>
      <c r="F639" s="95">
        <f t="shared" si="30"/>
        <v>0</v>
      </c>
      <c r="G639" s="159"/>
      <c r="H639" s="140"/>
      <c r="I639" s="128" t="e">
        <f>VLOOKUP(H639,Presupuesto!$B$11:$C$565,2,0)</f>
        <v>#N/A</v>
      </c>
      <c r="J639" s="96" t="str">
        <f t="shared" si="31"/>
        <v>Desarrollo del Sistema de Educación Superior</v>
      </c>
      <c r="K639" s="96" t="s">
        <v>400</v>
      </c>
    </row>
    <row r="640" spans="3:11" x14ac:dyDescent="0.25">
      <c r="C640" s="139"/>
      <c r="D640" s="156"/>
      <c r="E640" s="121"/>
      <c r="F640" s="95">
        <f t="shared" si="30"/>
        <v>0</v>
      </c>
      <c r="G640" s="159"/>
      <c r="H640" s="140"/>
      <c r="I640" s="128" t="e">
        <f>VLOOKUP(H640,Presupuesto!$B$11:$C$565,2,0)</f>
        <v>#N/A</v>
      </c>
      <c r="J640" s="96" t="str">
        <f t="shared" si="31"/>
        <v>Desarrollo del Sistema de Educación Superior</v>
      </c>
      <c r="K640" s="96" t="s">
        <v>411</v>
      </c>
    </row>
    <row r="641" spans="3:11" x14ac:dyDescent="0.25">
      <c r="C641" s="139"/>
      <c r="D641" s="156"/>
      <c r="E641" s="121"/>
      <c r="F641" s="95">
        <f t="shared" si="30"/>
        <v>0</v>
      </c>
      <c r="G641" s="159"/>
      <c r="H641" s="140"/>
      <c r="I641" s="128" t="e">
        <f>VLOOKUP(H641,Presupuesto!$B$11:$C$565,2,0)</f>
        <v>#N/A</v>
      </c>
      <c r="J641" s="96" t="str">
        <f t="shared" si="31"/>
        <v>Desarrollo del Sistema de Educación Superior</v>
      </c>
      <c r="K641" s="96" t="s">
        <v>411</v>
      </c>
    </row>
    <row r="642" spans="3:11" x14ac:dyDescent="0.25">
      <c r="C642" s="139"/>
      <c r="D642" s="156"/>
      <c r="E642" s="121"/>
      <c r="F642" s="95">
        <f t="shared" si="30"/>
        <v>0</v>
      </c>
      <c r="G642" s="159"/>
      <c r="H642" s="140"/>
      <c r="I642" s="128" t="e">
        <f>VLOOKUP(H642,Presupuesto!$B$11:$C$565,2,0)</f>
        <v>#N/A</v>
      </c>
      <c r="J642" s="96" t="str">
        <f t="shared" si="31"/>
        <v>Desarrollo del Sistema de Educación Superior</v>
      </c>
      <c r="K642" s="96" t="s">
        <v>411</v>
      </c>
    </row>
    <row r="643" spans="3:11" x14ac:dyDescent="0.25">
      <c r="C643" s="139"/>
      <c r="D643" s="156"/>
      <c r="E643" s="121"/>
      <c r="F643" s="95">
        <f t="shared" si="30"/>
        <v>0</v>
      </c>
      <c r="G643" s="159"/>
      <c r="H643" s="140"/>
      <c r="I643" s="128" t="e">
        <f>VLOOKUP(H643,Presupuesto!$B$11:$C$565,2,0)</f>
        <v>#N/A</v>
      </c>
      <c r="J643" s="96" t="str">
        <f t="shared" si="31"/>
        <v>Desarrollo del Sistema de Educación Superior</v>
      </c>
      <c r="K643" s="96" t="s">
        <v>411</v>
      </c>
    </row>
    <row r="644" spans="3:11" x14ac:dyDescent="0.25">
      <c r="C644" s="139"/>
      <c r="D644" s="156"/>
      <c r="E644" s="121"/>
      <c r="F644" s="95">
        <f t="shared" si="30"/>
        <v>0</v>
      </c>
      <c r="G644" s="159"/>
      <c r="H644" s="140"/>
      <c r="I644" s="128" t="e">
        <f>VLOOKUP(H644,Presupuesto!$B$11:$C$565,2,0)</f>
        <v>#N/A</v>
      </c>
      <c r="J644" s="96" t="str">
        <f t="shared" si="31"/>
        <v>Desarrollo del Sistema de Educación Superior</v>
      </c>
      <c r="K644" s="96" t="s">
        <v>411</v>
      </c>
    </row>
    <row r="645" spans="3:11" x14ac:dyDescent="0.25">
      <c r="C645" s="139"/>
      <c r="D645" s="156"/>
      <c r="E645" s="121"/>
      <c r="F645" s="95">
        <f t="shared" si="30"/>
        <v>0</v>
      </c>
      <c r="G645" s="159"/>
      <c r="H645" s="140"/>
      <c r="I645" s="128" t="e">
        <f>VLOOKUP(H645,Presupuesto!$B$11:$C$565,2,0)</f>
        <v>#N/A</v>
      </c>
      <c r="J645" s="96" t="str">
        <f t="shared" si="31"/>
        <v>Desarrollo del Sistema de Educación Superior</v>
      </c>
      <c r="K645" s="96" t="s">
        <v>411</v>
      </c>
    </row>
    <row r="646" spans="3:11" x14ac:dyDescent="0.25">
      <c r="C646" s="139"/>
      <c r="D646" s="156"/>
      <c r="E646" s="121"/>
      <c r="F646" s="95">
        <f t="shared" si="30"/>
        <v>0</v>
      </c>
      <c r="G646" s="159"/>
      <c r="H646" s="140"/>
      <c r="I646" s="128" t="e">
        <f>VLOOKUP(H646,Presupuesto!$B$11:$C$565,2,0)</f>
        <v>#N/A</v>
      </c>
      <c r="J646" s="96" t="str">
        <f t="shared" si="31"/>
        <v>Desarrollo del Sistema de Educación Superior</v>
      </c>
      <c r="K646" s="96" t="s">
        <v>411</v>
      </c>
    </row>
    <row r="647" spans="3:11" x14ac:dyDescent="0.25">
      <c r="C647" s="139"/>
      <c r="D647" s="156"/>
      <c r="E647" s="121"/>
      <c r="F647" s="95">
        <f t="shared" si="30"/>
        <v>0</v>
      </c>
      <c r="G647" s="159"/>
      <c r="H647" s="140"/>
      <c r="I647" s="128" t="e">
        <f>VLOOKUP(H647,Presupuesto!$B$11:$C$565,2,0)</f>
        <v>#N/A</v>
      </c>
      <c r="J647" s="96" t="str">
        <f t="shared" si="31"/>
        <v>Desarrollo del Sistema de Educación Superior</v>
      </c>
      <c r="K647" s="96" t="s">
        <v>411</v>
      </c>
    </row>
    <row r="648" spans="3:11" x14ac:dyDescent="0.25">
      <c r="C648" s="139"/>
      <c r="D648" s="156"/>
      <c r="E648" s="121"/>
      <c r="F648" s="95">
        <f t="shared" si="30"/>
        <v>0</v>
      </c>
      <c r="G648" s="159"/>
      <c r="H648" s="140"/>
      <c r="I648" s="128" t="e">
        <f>VLOOKUP(H648,Presupuesto!$B$11:$C$565,2,0)</f>
        <v>#N/A</v>
      </c>
      <c r="J648" s="96" t="str">
        <f t="shared" si="31"/>
        <v>Desarrollo del Sistema de Educación Superior</v>
      </c>
      <c r="K648" s="96" t="s">
        <v>411</v>
      </c>
    </row>
    <row r="649" spans="3:11" x14ac:dyDescent="0.25">
      <c r="C649" s="139"/>
      <c r="D649" s="156"/>
      <c r="E649" s="121"/>
      <c r="F649" s="95">
        <f t="shared" si="30"/>
        <v>0</v>
      </c>
      <c r="G649" s="159"/>
      <c r="H649" s="140"/>
      <c r="I649" s="128" t="e">
        <f>VLOOKUP(H649,Presupuesto!$B$11:$C$565,2,0)</f>
        <v>#N/A</v>
      </c>
      <c r="J649" s="96" t="str">
        <f t="shared" si="31"/>
        <v>Desarrollo del Sistema de Educación Superior</v>
      </c>
      <c r="K649" s="96" t="s">
        <v>411</v>
      </c>
    </row>
    <row r="650" spans="3:11" x14ac:dyDescent="0.25">
      <c r="C650" s="139"/>
      <c r="D650" s="156"/>
      <c r="E650" s="121"/>
      <c r="F650" s="95">
        <f t="shared" si="30"/>
        <v>0</v>
      </c>
      <c r="G650" s="159"/>
      <c r="H650" s="140"/>
      <c r="I650" s="128" t="e">
        <f>VLOOKUP(H650,Presupuesto!$B$11:$C$565,2,0)</f>
        <v>#N/A</v>
      </c>
      <c r="J650" s="96" t="str">
        <f t="shared" si="31"/>
        <v>Desarrollo del Sistema de Educación Superior</v>
      </c>
      <c r="K650" s="96" t="s">
        <v>411</v>
      </c>
    </row>
    <row r="651" spans="3:11" x14ac:dyDescent="0.25">
      <c r="C651" s="139"/>
      <c r="D651" s="156"/>
      <c r="E651" s="121"/>
      <c r="F651" s="95">
        <f t="shared" si="30"/>
        <v>0</v>
      </c>
      <c r="G651" s="159"/>
      <c r="H651" s="140"/>
      <c r="I651" s="128" t="e">
        <f>VLOOKUP(H651,Presupuesto!$B$11:$C$565,2,0)</f>
        <v>#N/A</v>
      </c>
      <c r="J651" s="96" t="str">
        <f t="shared" si="31"/>
        <v>Desarrollo del Sistema de Educación Superior</v>
      </c>
      <c r="K651" s="96" t="s">
        <v>411</v>
      </c>
    </row>
    <row r="652" spans="3:11" x14ac:dyDescent="0.25">
      <c r="C652" s="139"/>
      <c r="D652" s="156"/>
      <c r="E652" s="121"/>
      <c r="F652" s="95">
        <f t="shared" si="30"/>
        <v>0</v>
      </c>
      <c r="G652" s="159"/>
      <c r="H652" s="140"/>
      <c r="I652" s="128" t="e">
        <f>VLOOKUP(H652,Presupuesto!$B$11:$C$565,2,0)</f>
        <v>#N/A</v>
      </c>
      <c r="J652" s="96" t="str">
        <f t="shared" si="31"/>
        <v>Desarrollo del Sistema de Educación Superior</v>
      </c>
      <c r="K652" s="96" t="s">
        <v>411</v>
      </c>
    </row>
    <row r="653" spans="3:11" x14ac:dyDescent="0.25">
      <c r="C653" s="139"/>
      <c r="D653" s="156"/>
      <c r="E653" s="121"/>
      <c r="F653" s="95">
        <f t="shared" si="30"/>
        <v>0</v>
      </c>
      <c r="G653" s="159"/>
      <c r="H653" s="140"/>
      <c r="I653" s="128" t="e">
        <f>VLOOKUP(H653,Presupuesto!$B$11:$C$565,2,0)</f>
        <v>#N/A</v>
      </c>
      <c r="J653" s="96" t="str">
        <f t="shared" si="31"/>
        <v>Desarrollo del Sistema de Educación Superior</v>
      </c>
      <c r="K653" s="96" t="s">
        <v>411</v>
      </c>
    </row>
    <row r="654" spans="3:11" x14ac:dyDescent="0.25">
      <c r="C654" s="139"/>
      <c r="D654" s="156"/>
      <c r="E654" s="121"/>
      <c r="F654" s="95">
        <f t="shared" si="30"/>
        <v>0</v>
      </c>
      <c r="G654" s="159"/>
      <c r="H654" s="140"/>
      <c r="I654" s="128" t="e">
        <f>VLOOKUP(H654,Presupuesto!$B$11:$C$565,2,0)</f>
        <v>#N/A</v>
      </c>
      <c r="J654" s="96" t="str">
        <f t="shared" si="31"/>
        <v>Desarrollo del Sistema de Educación Superior</v>
      </c>
      <c r="K654" s="96" t="s">
        <v>411</v>
      </c>
    </row>
    <row r="655" spans="3:11" x14ac:dyDescent="0.25">
      <c r="C655" s="139"/>
      <c r="D655" s="156"/>
      <c r="E655" s="121"/>
      <c r="F655" s="95">
        <f t="shared" si="30"/>
        <v>0</v>
      </c>
      <c r="G655" s="159"/>
      <c r="H655" s="140"/>
      <c r="I655" s="128" t="e">
        <f>VLOOKUP(H655,Presupuesto!$B$11:$C$565,2,0)</f>
        <v>#N/A</v>
      </c>
      <c r="J655" s="96" t="str">
        <f t="shared" si="31"/>
        <v>Desarrollo del Sistema de Educación Superior</v>
      </c>
      <c r="K655" s="96" t="s">
        <v>411</v>
      </c>
    </row>
    <row r="656" spans="3:11" x14ac:dyDescent="0.25">
      <c r="C656" s="141"/>
      <c r="D656" s="149"/>
      <c r="E656" s="116"/>
      <c r="F656" s="95">
        <f t="shared" si="30"/>
        <v>0</v>
      </c>
      <c r="G656" s="159"/>
      <c r="H656" s="142"/>
      <c r="I656" s="128" t="e">
        <f>VLOOKUP(H656,Presupuesto!$B$11:$C$565,2,0)</f>
        <v>#N/A</v>
      </c>
      <c r="J656" s="96" t="str">
        <f t="shared" si="31"/>
        <v>Desarrollo del Sistema de Educación Superior</v>
      </c>
      <c r="K656" s="96" t="s">
        <v>411</v>
      </c>
    </row>
    <row r="657" spans="3:11" x14ac:dyDescent="0.25">
      <c r="C657" s="141"/>
      <c r="D657" s="149"/>
      <c r="E657" s="116"/>
      <c r="F657" s="95">
        <f t="shared" si="30"/>
        <v>0</v>
      </c>
      <c r="G657" s="159"/>
      <c r="H657" s="142"/>
      <c r="I657" s="128" t="e">
        <f>VLOOKUP(H657,Presupuesto!$B$11:$C$565,2,0)</f>
        <v>#N/A</v>
      </c>
      <c r="J657" s="96" t="str">
        <f t="shared" si="31"/>
        <v>Desarrollo del Sistema de Educación Superior</v>
      </c>
      <c r="K657" s="96" t="s">
        <v>411</v>
      </c>
    </row>
    <row r="658" spans="3:11" x14ac:dyDescent="0.25">
      <c r="C658" s="141"/>
      <c r="D658" s="149"/>
      <c r="E658" s="116"/>
      <c r="F658" s="95">
        <f t="shared" si="30"/>
        <v>0</v>
      </c>
      <c r="G658" s="159"/>
      <c r="H658" s="142"/>
      <c r="I658" s="128" t="e">
        <f>VLOOKUP(H658,Presupuesto!$B$11:$C$565,2,0)</f>
        <v>#N/A</v>
      </c>
      <c r="J658" s="96" t="str">
        <f t="shared" si="31"/>
        <v>Desarrollo del Sistema de Educación Superior</v>
      </c>
      <c r="K658" s="96" t="s">
        <v>411</v>
      </c>
    </row>
    <row r="659" spans="3:11" x14ac:dyDescent="0.25">
      <c r="C659" s="141"/>
      <c r="D659" s="149"/>
      <c r="E659" s="116"/>
      <c r="F659" s="95">
        <f t="shared" si="30"/>
        <v>0</v>
      </c>
      <c r="G659" s="159"/>
      <c r="H659" s="142"/>
      <c r="I659" s="128" t="e">
        <f>VLOOKUP(H659,Presupuesto!$B$11:$C$565,2,0)</f>
        <v>#N/A</v>
      </c>
      <c r="J659" s="96" t="str">
        <f t="shared" si="31"/>
        <v>Desarrollo del Sistema de Educación Superior</v>
      </c>
      <c r="K659" s="96" t="s">
        <v>411</v>
      </c>
    </row>
    <row r="660" spans="3:11" x14ac:dyDescent="0.25">
      <c r="C660" s="141"/>
      <c r="D660" s="149"/>
      <c r="E660" s="116"/>
      <c r="F660" s="95">
        <f t="shared" si="30"/>
        <v>0</v>
      </c>
      <c r="G660" s="159"/>
      <c r="H660" s="142"/>
      <c r="I660" s="128" t="e">
        <f>VLOOKUP(H660,Presupuesto!$B$11:$C$565,2,0)</f>
        <v>#N/A</v>
      </c>
      <c r="J660" s="96" t="str">
        <f t="shared" si="31"/>
        <v>Desarrollo del Sistema de Educación Superior</v>
      </c>
      <c r="K660" s="96" t="s">
        <v>411</v>
      </c>
    </row>
    <row r="661" spans="3:11" x14ac:dyDescent="0.25">
      <c r="C661" s="141"/>
      <c r="D661" s="149"/>
      <c r="E661" s="116"/>
      <c r="F661" s="95">
        <f t="shared" si="30"/>
        <v>0</v>
      </c>
      <c r="G661" s="159"/>
      <c r="H661" s="142"/>
      <c r="I661" s="128" t="e">
        <f>VLOOKUP(H661,Presupuesto!$B$11:$C$565,2,0)</f>
        <v>#N/A</v>
      </c>
      <c r="J661" s="96" t="str">
        <f t="shared" si="31"/>
        <v>Desarrollo del Sistema de Educación Superior</v>
      </c>
      <c r="K661" s="96" t="s">
        <v>411</v>
      </c>
    </row>
    <row r="662" spans="3:11" x14ac:dyDescent="0.25">
      <c r="C662" s="141"/>
      <c r="D662" s="149"/>
      <c r="E662" s="116"/>
      <c r="F662" s="95">
        <f t="shared" si="30"/>
        <v>0</v>
      </c>
      <c r="G662" s="159"/>
      <c r="H662" s="142"/>
      <c r="I662" s="128" t="e">
        <f>VLOOKUP(H662,Presupuesto!$B$11:$C$565,2,0)</f>
        <v>#N/A</v>
      </c>
      <c r="J662" s="96" t="str">
        <f t="shared" si="31"/>
        <v>Desarrollo del Sistema de Educación Superior</v>
      </c>
      <c r="K662" s="96" t="s">
        <v>411</v>
      </c>
    </row>
    <row r="663" spans="3:11" x14ac:dyDescent="0.25">
      <c r="C663" s="141"/>
      <c r="D663" s="149"/>
      <c r="E663" s="116"/>
      <c r="F663" s="95">
        <f t="shared" si="30"/>
        <v>0</v>
      </c>
      <c r="G663" s="159"/>
      <c r="H663" s="142"/>
      <c r="I663" s="128" t="e">
        <f>VLOOKUP(H663,Presupuesto!$B$11:$C$565,2,0)</f>
        <v>#N/A</v>
      </c>
      <c r="J663" s="96" t="str">
        <f t="shared" si="31"/>
        <v>Desarrollo del Sistema de Educación Superior</v>
      </c>
      <c r="K663" s="96" t="s">
        <v>411</v>
      </c>
    </row>
    <row r="664" spans="3:11" x14ac:dyDescent="0.25">
      <c r="C664" s="143"/>
      <c r="D664" s="149"/>
      <c r="E664" s="116"/>
      <c r="F664" s="95">
        <f t="shared" si="30"/>
        <v>0</v>
      </c>
      <c r="G664" s="159"/>
      <c r="H664" s="144"/>
      <c r="I664" s="128" t="e">
        <f>VLOOKUP(H664,Presupuesto!$B$11:$C$565,2,0)</f>
        <v>#N/A</v>
      </c>
      <c r="J664" s="96" t="str">
        <f t="shared" si="31"/>
        <v>Desarrollo del Sistema de Educación Superior</v>
      </c>
      <c r="K664" s="96" t="s">
        <v>402</v>
      </c>
    </row>
    <row r="665" spans="3:11" x14ac:dyDescent="0.25">
      <c r="C665" s="143"/>
      <c r="D665" s="149"/>
      <c r="E665" s="116"/>
      <c r="F665" s="95">
        <f t="shared" si="30"/>
        <v>0</v>
      </c>
      <c r="G665" s="159"/>
      <c r="H665" s="144"/>
      <c r="I665" s="128" t="e">
        <f>VLOOKUP(H665,Presupuesto!$B$11:$C$565,2,0)</f>
        <v>#N/A</v>
      </c>
      <c r="J665" s="96" t="str">
        <f t="shared" si="31"/>
        <v>Desarrollo del Sistema de Educación Superior</v>
      </c>
      <c r="K665" s="96" t="s">
        <v>411</v>
      </c>
    </row>
    <row r="666" spans="3:11" x14ac:dyDescent="0.25">
      <c r="C666" s="143"/>
      <c r="D666" s="149"/>
      <c r="E666" s="116"/>
      <c r="F666" s="95">
        <f t="shared" si="30"/>
        <v>0</v>
      </c>
      <c r="G666" s="159"/>
      <c r="H666" s="144"/>
      <c r="I666" s="128" t="e">
        <f>VLOOKUP(H666,Presupuesto!$B$11:$C$565,2,0)</f>
        <v>#N/A</v>
      </c>
      <c r="J666" s="96" t="str">
        <f t="shared" si="31"/>
        <v>Desarrollo del Sistema de Educación Superior</v>
      </c>
      <c r="K666" s="96" t="s">
        <v>411</v>
      </c>
    </row>
    <row r="667" spans="3:11" x14ac:dyDescent="0.25">
      <c r="C667" s="143"/>
      <c r="D667" s="149"/>
      <c r="E667" s="116"/>
      <c r="F667" s="95">
        <f t="shared" si="30"/>
        <v>0</v>
      </c>
      <c r="G667" s="159"/>
      <c r="H667" s="144"/>
      <c r="I667" s="128" t="e">
        <f>VLOOKUP(H667,Presupuesto!$B$11:$C$565,2,0)</f>
        <v>#N/A</v>
      </c>
      <c r="J667" s="96" t="str">
        <f t="shared" si="31"/>
        <v>Desarrollo del Sistema de Educación Superior</v>
      </c>
      <c r="K667" s="96" t="s">
        <v>411</v>
      </c>
    </row>
    <row r="668" spans="3:11" ht="15.75" thickBot="1" x14ac:dyDescent="0.3">
      <c r="C668" s="145"/>
      <c r="D668" s="157"/>
      <c r="E668" s="101"/>
      <c r="F668" s="103">
        <f t="shared" si="30"/>
        <v>0</v>
      </c>
      <c r="G668" s="160"/>
      <c r="H668" s="146"/>
      <c r="I668" s="130" t="e">
        <f>VLOOKUP(H668,Presupuesto!$B$11:$C$565,2,0)</f>
        <v>#N/A</v>
      </c>
      <c r="J668" s="104" t="str">
        <f t="shared" si="31"/>
        <v>Desarrollo del Sistema de Educación Superior</v>
      </c>
      <c r="K668" s="122" t="s">
        <v>393</v>
      </c>
    </row>
    <row r="670" spans="3:11" ht="15.75" thickBot="1" x14ac:dyDescent="0.3">
      <c r="F670" s="88"/>
      <c r="G670" s="87"/>
      <c r="H670" s="88"/>
      <c r="I670" s="88"/>
    </row>
    <row r="671" spans="3:11" ht="15.75" thickBot="1" x14ac:dyDescent="0.3">
      <c r="C671" s="155" t="s">
        <v>53</v>
      </c>
      <c r="D671" s="324">
        <f>SUM(F678:F712)</f>
        <v>0</v>
      </c>
      <c r="F671" s="70"/>
      <c r="G671" s="78"/>
      <c r="H671" s="70"/>
      <c r="I671" s="70"/>
    </row>
    <row r="672" spans="3:11" x14ac:dyDescent="0.25">
      <c r="C672" s="70"/>
      <c r="D672" s="31"/>
      <c r="E672" s="91"/>
      <c r="F672" s="91"/>
      <c r="G672" s="91"/>
      <c r="H672" s="75"/>
      <c r="I672" s="75"/>
      <c r="J672" s="75"/>
      <c r="K672" s="110"/>
    </row>
    <row r="673" spans="3:11" x14ac:dyDescent="0.25">
      <c r="C673" s="70"/>
      <c r="D673" s="31"/>
      <c r="E673" s="91"/>
      <c r="F673" s="91"/>
      <c r="G673" s="91"/>
      <c r="H673" s="75"/>
      <c r="I673" s="75"/>
      <c r="J673" s="75"/>
      <c r="K673" s="110"/>
    </row>
    <row r="674" spans="3:11" ht="15.75" x14ac:dyDescent="0.25">
      <c r="C674" s="200" t="s">
        <v>391</v>
      </c>
      <c r="D674" s="322"/>
      <c r="E674" s="91"/>
      <c r="F674" s="91"/>
      <c r="G674" s="91"/>
      <c r="H674" s="75"/>
      <c r="I674" s="75"/>
      <c r="J674" s="75"/>
      <c r="K674" s="110"/>
    </row>
    <row r="675" spans="3:11" ht="18.75" x14ac:dyDescent="0.25">
      <c r="C675" s="205"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TIC_vacía'!$F:$G,2,FALSE),IFERROR(VLOOKUP(D674,'16. Desa. del Sistema Educ.Sup.'!$F:$G,2,FALSE),IFERROR(VLOOKUP(D674,'8. Cultura de Inno. Insti...'!$F:$G,2,FALSE),VLOOKUP(D674,'7. Lo Esencial de la Reforma U.'!$F:$G,2,0)))))))))))))))))</f>
        <v>#N/A</v>
      </c>
      <c r="D675" s="31"/>
      <c r="E675" s="91"/>
      <c r="F675" s="91"/>
      <c r="G675" s="91"/>
      <c r="H675" s="75"/>
      <c r="I675" s="75"/>
      <c r="J675" s="75"/>
      <c r="K675" s="110"/>
    </row>
    <row r="676" spans="3:11" ht="15.75" thickBot="1" x14ac:dyDescent="0.3">
      <c r="F676" s="91"/>
      <c r="G676" s="75"/>
      <c r="H676" s="75"/>
      <c r="I676" s="75"/>
    </row>
    <row r="677" spans="3:11" ht="30.75" thickBot="1" x14ac:dyDescent="0.3">
      <c r="C677" s="127" t="s">
        <v>44</v>
      </c>
      <c r="D677" s="127" t="s">
        <v>55</v>
      </c>
      <c r="E677" s="134" t="s">
        <v>57</v>
      </c>
      <c r="F677" s="133" t="s">
        <v>27</v>
      </c>
      <c r="G677" s="131" t="s">
        <v>130</v>
      </c>
      <c r="H677" s="134" t="s">
        <v>46</v>
      </c>
      <c r="I677" s="131" t="s">
        <v>131</v>
      </c>
      <c r="J677" s="131" t="s">
        <v>409</v>
      </c>
      <c r="K677" s="131" t="s">
        <v>410</v>
      </c>
    </row>
    <row r="678" spans="3:11" x14ac:dyDescent="0.25">
      <c r="C678" s="215" t="s">
        <v>438</v>
      </c>
      <c r="D678" s="216"/>
      <c r="E678" s="214">
        <f>HLOOKUP(C678,$AH$2:$BU$3,2,0)</f>
        <v>620</v>
      </c>
      <c r="F678" s="95">
        <f t="shared" ref="F678:F712" si="32">D678*E678</f>
        <v>0</v>
      </c>
      <c r="G678" s="159"/>
      <c r="H678" s="140"/>
      <c r="I678" s="128" t="e">
        <f>VLOOKUP(H678,Presupuesto!$B$11:$C$565,2,0)</f>
        <v>#N/A</v>
      </c>
      <c r="J678" s="213" t="s">
        <v>1453</v>
      </c>
      <c r="K678" s="96" t="s">
        <v>393</v>
      </c>
    </row>
    <row r="679" spans="3:11" x14ac:dyDescent="0.25">
      <c r="C679" s="139"/>
      <c r="D679" s="156"/>
      <c r="E679" s="121"/>
      <c r="F679" s="95">
        <f t="shared" si="32"/>
        <v>0</v>
      </c>
      <c r="G679" s="159"/>
      <c r="H679" s="140"/>
      <c r="I679" s="128" t="e">
        <f>VLOOKUP(H679,Presupuesto!$B$11:$C$565,2,0)</f>
        <v>#N/A</v>
      </c>
      <c r="J679" s="96" t="str">
        <f>$J$678</f>
        <v>Desarrollo del Sistema de Educación Superior</v>
      </c>
      <c r="K679" s="96" t="s">
        <v>411</v>
      </c>
    </row>
    <row r="680" spans="3:11" x14ac:dyDescent="0.25">
      <c r="C680" s="139"/>
      <c r="D680" s="156"/>
      <c r="E680" s="121"/>
      <c r="F680" s="95">
        <f t="shared" si="32"/>
        <v>0</v>
      </c>
      <c r="G680" s="159"/>
      <c r="H680" s="140"/>
      <c r="I680" s="128" t="e">
        <f>VLOOKUP(H680,Presupuesto!$B$11:$C$565,2,0)</f>
        <v>#N/A</v>
      </c>
      <c r="J680" s="96" t="str">
        <f t="shared" ref="J680:J712" si="33">$J$678</f>
        <v>Desarrollo del Sistema de Educación Superior</v>
      </c>
      <c r="K680" s="96" t="s">
        <v>411</v>
      </c>
    </row>
    <row r="681" spans="3:11" x14ac:dyDescent="0.25">
      <c r="C681" s="139"/>
      <c r="D681" s="156"/>
      <c r="E681" s="121"/>
      <c r="F681" s="95">
        <f t="shared" si="32"/>
        <v>0</v>
      </c>
      <c r="G681" s="159"/>
      <c r="H681" s="140"/>
      <c r="I681" s="128" t="e">
        <f>VLOOKUP(H681,Presupuesto!$B$11:$C$565,2,0)</f>
        <v>#N/A</v>
      </c>
      <c r="J681" s="96" t="str">
        <f t="shared" si="33"/>
        <v>Desarrollo del Sistema de Educación Superior</v>
      </c>
      <c r="K681" s="96" t="s">
        <v>411</v>
      </c>
    </row>
    <row r="682" spans="3:11" x14ac:dyDescent="0.25">
      <c r="C682" s="139"/>
      <c r="D682" s="156"/>
      <c r="E682" s="121"/>
      <c r="F682" s="95">
        <f t="shared" si="32"/>
        <v>0</v>
      </c>
      <c r="G682" s="159"/>
      <c r="H682" s="140"/>
      <c r="I682" s="128" t="e">
        <f>VLOOKUP(H682,Presupuesto!$B$11:$C$565,2,0)</f>
        <v>#N/A</v>
      </c>
      <c r="J682" s="96" t="str">
        <f t="shared" si="33"/>
        <v>Desarrollo del Sistema de Educación Superior</v>
      </c>
      <c r="K682" s="96" t="s">
        <v>411</v>
      </c>
    </row>
    <row r="683" spans="3:11" x14ac:dyDescent="0.25">
      <c r="C683" s="139"/>
      <c r="D683" s="156"/>
      <c r="E683" s="121"/>
      <c r="F683" s="95">
        <f t="shared" si="32"/>
        <v>0</v>
      </c>
      <c r="G683" s="159"/>
      <c r="H683" s="140"/>
      <c r="I683" s="128" t="e">
        <f>VLOOKUP(H683,Presupuesto!$B$11:$C$565,2,0)</f>
        <v>#N/A</v>
      </c>
      <c r="J683" s="96" t="str">
        <f t="shared" si="33"/>
        <v>Desarrollo del Sistema de Educación Superior</v>
      </c>
      <c r="K683" s="96" t="s">
        <v>400</v>
      </c>
    </row>
    <row r="684" spans="3:11" x14ac:dyDescent="0.25">
      <c r="C684" s="139"/>
      <c r="D684" s="156"/>
      <c r="E684" s="121"/>
      <c r="F684" s="95">
        <f t="shared" si="32"/>
        <v>0</v>
      </c>
      <c r="G684" s="159"/>
      <c r="H684" s="140"/>
      <c r="I684" s="128" t="e">
        <f>VLOOKUP(H684,Presupuesto!$B$11:$C$565,2,0)</f>
        <v>#N/A</v>
      </c>
      <c r="J684" s="96" t="str">
        <f t="shared" si="33"/>
        <v>Desarrollo del Sistema de Educación Superior</v>
      </c>
      <c r="K684" s="96" t="s">
        <v>411</v>
      </c>
    </row>
    <row r="685" spans="3:11" x14ac:dyDescent="0.25">
      <c r="C685" s="139"/>
      <c r="D685" s="156"/>
      <c r="E685" s="121"/>
      <c r="F685" s="95">
        <f t="shared" si="32"/>
        <v>0</v>
      </c>
      <c r="G685" s="159"/>
      <c r="H685" s="140"/>
      <c r="I685" s="128" t="e">
        <f>VLOOKUP(H685,Presupuesto!$B$11:$C$565,2,0)</f>
        <v>#N/A</v>
      </c>
      <c r="J685" s="96" t="str">
        <f t="shared" si="33"/>
        <v>Desarrollo del Sistema de Educación Superior</v>
      </c>
      <c r="K685" s="96" t="s">
        <v>411</v>
      </c>
    </row>
    <row r="686" spans="3:11" x14ac:dyDescent="0.25">
      <c r="C686" s="139"/>
      <c r="D686" s="156"/>
      <c r="E686" s="121"/>
      <c r="F686" s="95">
        <f t="shared" si="32"/>
        <v>0</v>
      </c>
      <c r="G686" s="159"/>
      <c r="H686" s="140"/>
      <c r="I686" s="128" t="e">
        <f>VLOOKUP(H686,Presupuesto!$B$11:$C$565,2,0)</f>
        <v>#N/A</v>
      </c>
      <c r="J686" s="96" t="str">
        <f t="shared" si="33"/>
        <v>Desarrollo del Sistema de Educación Superior</v>
      </c>
      <c r="K686" s="96" t="s">
        <v>411</v>
      </c>
    </row>
    <row r="687" spans="3:11" x14ac:dyDescent="0.25">
      <c r="C687" s="139"/>
      <c r="D687" s="156"/>
      <c r="E687" s="121"/>
      <c r="F687" s="95">
        <f t="shared" si="32"/>
        <v>0</v>
      </c>
      <c r="G687" s="159"/>
      <c r="H687" s="140"/>
      <c r="I687" s="128" t="e">
        <f>VLOOKUP(H687,Presupuesto!$B$11:$C$565,2,0)</f>
        <v>#N/A</v>
      </c>
      <c r="J687" s="96" t="str">
        <f t="shared" si="33"/>
        <v>Desarrollo del Sistema de Educación Superior</v>
      </c>
      <c r="K687" s="96" t="s">
        <v>411</v>
      </c>
    </row>
    <row r="688" spans="3:11" x14ac:dyDescent="0.25">
      <c r="C688" s="139"/>
      <c r="D688" s="156"/>
      <c r="E688" s="121"/>
      <c r="F688" s="95">
        <f t="shared" si="32"/>
        <v>0</v>
      </c>
      <c r="G688" s="159"/>
      <c r="H688" s="140"/>
      <c r="I688" s="128" t="e">
        <f>VLOOKUP(H688,Presupuesto!$B$11:$C$565,2,0)</f>
        <v>#N/A</v>
      </c>
      <c r="J688" s="96" t="str">
        <f t="shared" si="33"/>
        <v>Desarrollo del Sistema de Educación Superior</v>
      </c>
      <c r="K688" s="96" t="s">
        <v>411</v>
      </c>
    </row>
    <row r="689" spans="3:11" x14ac:dyDescent="0.25">
      <c r="C689" s="139"/>
      <c r="D689" s="156"/>
      <c r="E689" s="121"/>
      <c r="F689" s="95">
        <f t="shared" si="32"/>
        <v>0</v>
      </c>
      <c r="G689" s="159"/>
      <c r="H689" s="140"/>
      <c r="I689" s="128" t="e">
        <f>VLOOKUP(H689,Presupuesto!$B$11:$C$565,2,0)</f>
        <v>#N/A</v>
      </c>
      <c r="J689" s="96" t="str">
        <f t="shared" si="33"/>
        <v>Desarrollo del Sistema de Educación Superior</v>
      </c>
      <c r="K689" s="96" t="s">
        <v>411</v>
      </c>
    </row>
    <row r="690" spans="3:11" x14ac:dyDescent="0.25">
      <c r="C690" s="139"/>
      <c r="D690" s="156"/>
      <c r="E690" s="121"/>
      <c r="F690" s="95">
        <f t="shared" si="32"/>
        <v>0</v>
      </c>
      <c r="G690" s="159"/>
      <c r="H690" s="140"/>
      <c r="I690" s="128" t="e">
        <f>VLOOKUP(H690,Presupuesto!$B$11:$C$565,2,0)</f>
        <v>#N/A</v>
      </c>
      <c r="J690" s="96" t="str">
        <f t="shared" si="33"/>
        <v>Desarrollo del Sistema de Educación Superior</v>
      </c>
      <c r="K690" s="96" t="s">
        <v>411</v>
      </c>
    </row>
    <row r="691" spans="3:11" x14ac:dyDescent="0.25">
      <c r="C691" s="139"/>
      <c r="D691" s="156"/>
      <c r="E691" s="121"/>
      <c r="F691" s="95">
        <f t="shared" si="32"/>
        <v>0</v>
      </c>
      <c r="G691" s="159"/>
      <c r="H691" s="140"/>
      <c r="I691" s="128" t="e">
        <f>VLOOKUP(H691,Presupuesto!$B$11:$C$565,2,0)</f>
        <v>#N/A</v>
      </c>
      <c r="J691" s="96" t="str">
        <f t="shared" si="33"/>
        <v>Desarrollo del Sistema de Educación Superior</v>
      </c>
      <c r="K691" s="96" t="s">
        <v>411</v>
      </c>
    </row>
    <row r="692" spans="3:11" x14ac:dyDescent="0.25">
      <c r="C692" s="139"/>
      <c r="D692" s="156"/>
      <c r="E692" s="121"/>
      <c r="F692" s="95">
        <f t="shared" si="32"/>
        <v>0</v>
      </c>
      <c r="G692" s="159"/>
      <c r="H692" s="140"/>
      <c r="I692" s="128" t="e">
        <f>VLOOKUP(H692,Presupuesto!$B$11:$C$565,2,0)</f>
        <v>#N/A</v>
      </c>
      <c r="J692" s="96" t="str">
        <f t="shared" si="33"/>
        <v>Desarrollo del Sistema de Educación Superior</v>
      </c>
      <c r="K692" s="96" t="s">
        <v>411</v>
      </c>
    </row>
    <row r="693" spans="3:11" x14ac:dyDescent="0.25">
      <c r="C693" s="139"/>
      <c r="D693" s="156"/>
      <c r="E693" s="121"/>
      <c r="F693" s="95">
        <f t="shared" si="32"/>
        <v>0</v>
      </c>
      <c r="G693" s="159"/>
      <c r="H693" s="140"/>
      <c r="I693" s="128" t="e">
        <f>VLOOKUP(H693,Presupuesto!$B$11:$C$565,2,0)</f>
        <v>#N/A</v>
      </c>
      <c r="J693" s="96" t="str">
        <f t="shared" si="33"/>
        <v>Desarrollo del Sistema de Educación Superior</v>
      </c>
      <c r="K693" s="96" t="s">
        <v>411</v>
      </c>
    </row>
    <row r="694" spans="3:11" x14ac:dyDescent="0.25">
      <c r="C694" s="139"/>
      <c r="D694" s="156"/>
      <c r="E694" s="121"/>
      <c r="F694" s="95">
        <f t="shared" si="32"/>
        <v>0</v>
      </c>
      <c r="G694" s="159"/>
      <c r="H694" s="140"/>
      <c r="I694" s="128" t="e">
        <f>VLOOKUP(H694,Presupuesto!$B$11:$C$565,2,0)</f>
        <v>#N/A</v>
      </c>
      <c r="J694" s="96" t="str">
        <f t="shared" si="33"/>
        <v>Desarrollo del Sistema de Educación Superior</v>
      </c>
      <c r="K694" s="96" t="s">
        <v>411</v>
      </c>
    </row>
    <row r="695" spans="3:11" x14ac:dyDescent="0.25">
      <c r="C695" s="139"/>
      <c r="D695" s="156"/>
      <c r="E695" s="121"/>
      <c r="F695" s="95">
        <f t="shared" si="32"/>
        <v>0</v>
      </c>
      <c r="G695" s="159"/>
      <c r="H695" s="140"/>
      <c r="I695" s="128" t="e">
        <f>VLOOKUP(H695,Presupuesto!$B$11:$C$565,2,0)</f>
        <v>#N/A</v>
      </c>
      <c r="J695" s="96" t="str">
        <f t="shared" si="33"/>
        <v>Desarrollo del Sistema de Educación Superior</v>
      </c>
      <c r="K695" s="96" t="s">
        <v>411</v>
      </c>
    </row>
    <row r="696" spans="3:11" x14ac:dyDescent="0.25">
      <c r="C696" s="139"/>
      <c r="D696" s="156"/>
      <c r="E696" s="121"/>
      <c r="F696" s="95">
        <f t="shared" si="32"/>
        <v>0</v>
      </c>
      <c r="G696" s="159"/>
      <c r="H696" s="140"/>
      <c r="I696" s="128" t="e">
        <f>VLOOKUP(H696,Presupuesto!$B$11:$C$565,2,0)</f>
        <v>#N/A</v>
      </c>
      <c r="J696" s="96" t="str">
        <f t="shared" si="33"/>
        <v>Desarrollo del Sistema de Educación Superior</v>
      </c>
      <c r="K696" s="96" t="s">
        <v>411</v>
      </c>
    </row>
    <row r="697" spans="3:11" x14ac:dyDescent="0.25">
      <c r="C697" s="139"/>
      <c r="D697" s="156"/>
      <c r="E697" s="121"/>
      <c r="F697" s="95">
        <f t="shared" si="32"/>
        <v>0</v>
      </c>
      <c r="G697" s="159"/>
      <c r="H697" s="140"/>
      <c r="I697" s="128" t="e">
        <f>VLOOKUP(H697,Presupuesto!$B$11:$C$565,2,0)</f>
        <v>#N/A</v>
      </c>
      <c r="J697" s="96" t="str">
        <f t="shared" si="33"/>
        <v>Desarrollo del Sistema de Educación Superior</v>
      </c>
      <c r="K697" s="96" t="s">
        <v>411</v>
      </c>
    </row>
    <row r="698" spans="3:11" x14ac:dyDescent="0.25">
      <c r="C698" s="139"/>
      <c r="D698" s="156"/>
      <c r="E698" s="121"/>
      <c r="F698" s="95">
        <f t="shared" si="32"/>
        <v>0</v>
      </c>
      <c r="G698" s="159"/>
      <c r="H698" s="140"/>
      <c r="I698" s="128" t="e">
        <f>VLOOKUP(H698,Presupuesto!$B$11:$C$565,2,0)</f>
        <v>#N/A</v>
      </c>
      <c r="J698" s="96" t="str">
        <f t="shared" si="33"/>
        <v>Desarrollo del Sistema de Educación Superior</v>
      </c>
      <c r="K698" s="96" t="s">
        <v>411</v>
      </c>
    </row>
    <row r="699" spans="3:11" x14ac:dyDescent="0.25">
      <c r="C699" s="139"/>
      <c r="D699" s="156"/>
      <c r="E699" s="121"/>
      <c r="F699" s="95">
        <f t="shared" si="32"/>
        <v>0</v>
      </c>
      <c r="G699" s="159"/>
      <c r="H699" s="140"/>
      <c r="I699" s="128" t="e">
        <f>VLOOKUP(H699,Presupuesto!$B$11:$C$565,2,0)</f>
        <v>#N/A</v>
      </c>
      <c r="J699" s="96" t="str">
        <f t="shared" si="33"/>
        <v>Desarrollo del Sistema de Educación Superior</v>
      </c>
      <c r="K699" s="96" t="s">
        <v>411</v>
      </c>
    </row>
    <row r="700" spans="3:11" x14ac:dyDescent="0.25">
      <c r="C700" s="141"/>
      <c r="D700" s="149"/>
      <c r="E700" s="116"/>
      <c r="F700" s="95">
        <f t="shared" si="32"/>
        <v>0</v>
      </c>
      <c r="G700" s="159"/>
      <c r="H700" s="142"/>
      <c r="I700" s="128" t="e">
        <f>VLOOKUP(H700,Presupuesto!$B$11:$C$565,2,0)</f>
        <v>#N/A</v>
      </c>
      <c r="J700" s="96" t="str">
        <f t="shared" si="33"/>
        <v>Desarrollo del Sistema de Educación Superior</v>
      </c>
      <c r="K700" s="96" t="s">
        <v>411</v>
      </c>
    </row>
    <row r="701" spans="3:11" x14ac:dyDescent="0.25">
      <c r="C701" s="141"/>
      <c r="D701" s="149"/>
      <c r="E701" s="116"/>
      <c r="F701" s="95">
        <f t="shared" si="32"/>
        <v>0</v>
      </c>
      <c r="G701" s="159"/>
      <c r="H701" s="142"/>
      <c r="I701" s="128" t="e">
        <f>VLOOKUP(H701,Presupuesto!$B$11:$C$565,2,0)</f>
        <v>#N/A</v>
      </c>
      <c r="J701" s="96" t="str">
        <f t="shared" si="33"/>
        <v>Desarrollo del Sistema de Educación Superior</v>
      </c>
      <c r="K701" s="96" t="s">
        <v>411</v>
      </c>
    </row>
    <row r="702" spans="3:11" x14ac:dyDescent="0.25">
      <c r="C702" s="141"/>
      <c r="D702" s="149"/>
      <c r="E702" s="116"/>
      <c r="F702" s="95">
        <f t="shared" si="32"/>
        <v>0</v>
      </c>
      <c r="G702" s="159"/>
      <c r="H702" s="142"/>
      <c r="I702" s="128" t="e">
        <f>VLOOKUP(H702,Presupuesto!$B$11:$C$565,2,0)</f>
        <v>#N/A</v>
      </c>
      <c r="J702" s="96" t="str">
        <f t="shared" si="33"/>
        <v>Desarrollo del Sistema de Educación Superior</v>
      </c>
      <c r="K702" s="96" t="s">
        <v>411</v>
      </c>
    </row>
    <row r="703" spans="3:11" x14ac:dyDescent="0.25">
      <c r="C703" s="141"/>
      <c r="D703" s="149"/>
      <c r="E703" s="116"/>
      <c r="F703" s="95">
        <f t="shared" si="32"/>
        <v>0</v>
      </c>
      <c r="G703" s="159"/>
      <c r="H703" s="142"/>
      <c r="I703" s="128" t="e">
        <f>VLOOKUP(H703,Presupuesto!$B$11:$C$565,2,0)</f>
        <v>#N/A</v>
      </c>
      <c r="J703" s="96" t="str">
        <f t="shared" si="33"/>
        <v>Desarrollo del Sistema de Educación Superior</v>
      </c>
      <c r="K703" s="96" t="s">
        <v>411</v>
      </c>
    </row>
    <row r="704" spans="3:11" x14ac:dyDescent="0.25">
      <c r="C704" s="141"/>
      <c r="D704" s="149"/>
      <c r="E704" s="116"/>
      <c r="F704" s="95">
        <f t="shared" si="32"/>
        <v>0</v>
      </c>
      <c r="G704" s="159"/>
      <c r="H704" s="142"/>
      <c r="I704" s="128" t="e">
        <f>VLOOKUP(H704,Presupuesto!$B$11:$C$565,2,0)</f>
        <v>#N/A</v>
      </c>
      <c r="J704" s="96" t="str">
        <f t="shared" si="33"/>
        <v>Desarrollo del Sistema de Educación Superior</v>
      </c>
      <c r="K704" s="96" t="s">
        <v>411</v>
      </c>
    </row>
    <row r="705" spans="3:11" x14ac:dyDescent="0.25">
      <c r="C705" s="141"/>
      <c r="D705" s="149"/>
      <c r="E705" s="116"/>
      <c r="F705" s="95">
        <f t="shared" si="32"/>
        <v>0</v>
      </c>
      <c r="G705" s="159"/>
      <c r="H705" s="142"/>
      <c r="I705" s="128" t="e">
        <f>VLOOKUP(H705,Presupuesto!$B$11:$C$565,2,0)</f>
        <v>#N/A</v>
      </c>
      <c r="J705" s="96" t="str">
        <f t="shared" si="33"/>
        <v>Desarrollo del Sistema de Educación Superior</v>
      </c>
      <c r="K705" s="96" t="s">
        <v>411</v>
      </c>
    </row>
    <row r="706" spans="3:11" x14ac:dyDescent="0.25">
      <c r="C706" s="141"/>
      <c r="D706" s="149"/>
      <c r="E706" s="116"/>
      <c r="F706" s="95">
        <f t="shared" si="32"/>
        <v>0</v>
      </c>
      <c r="G706" s="159"/>
      <c r="H706" s="142"/>
      <c r="I706" s="128" t="e">
        <f>VLOOKUP(H706,Presupuesto!$B$11:$C$565,2,0)</f>
        <v>#N/A</v>
      </c>
      <c r="J706" s="96" t="str">
        <f t="shared" si="33"/>
        <v>Desarrollo del Sistema de Educación Superior</v>
      </c>
      <c r="K706" s="96" t="s">
        <v>411</v>
      </c>
    </row>
    <row r="707" spans="3:11" x14ac:dyDescent="0.25">
      <c r="C707" s="141"/>
      <c r="D707" s="149"/>
      <c r="E707" s="116"/>
      <c r="F707" s="95">
        <f t="shared" si="32"/>
        <v>0</v>
      </c>
      <c r="G707" s="159"/>
      <c r="H707" s="142"/>
      <c r="I707" s="128" t="e">
        <f>VLOOKUP(H707,Presupuesto!$B$11:$C$565,2,0)</f>
        <v>#N/A</v>
      </c>
      <c r="J707" s="96" t="str">
        <f t="shared" si="33"/>
        <v>Desarrollo del Sistema de Educación Superior</v>
      </c>
      <c r="K707" s="96" t="s">
        <v>411</v>
      </c>
    </row>
    <row r="708" spans="3:11" x14ac:dyDescent="0.25">
      <c r="C708" s="143"/>
      <c r="D708" s="149"/>
      <c r="E708" s="116"/>
      <c r="F708" s="95">
        <f t="shared" si="32"/>
        <v>0</v>
      </c>
      <c r="G708" s="159"/>
      <c r="H708" s="144"/>
      <c r="I708" s="128" t="e">
        <f>VLOOKUP(H708,Presupuesto!$B$11:$C$565,2,0)</f>
        <v>#N/A</v>
      </c>
      <c r="J708" s="96" t="str">
        <f t="shared" si="33"/>
        <v>Desarrollo del Sistema de Educación Superior</v>
      </c>
      <c r="K708" s="96" t="s">
        <v>402</v>
      </c>
    </row>
    <row r="709" spans="3:11" x14ac:dyDescent="0.25">
      <c r="C709" s="143"/>
      <c r="D709" s="149"/>
      <c r="E709" s="116"/>
      <c r="F709" s="95">
        <f t="shared" si="32"/>
        <v>0</v>
      </c>
      <c r="G709" s="159"/>
      <c r="H709" s="144"/>
      <c r="I709" s="128" t="e">
        <f>VLOOKUP(H709,Presupuesto!$B$11:$C$565,2,0)</f>
        <v>#N/A</v>
      </c>
      <c r="J709" s="96" t="str">
        <f t="shared" si="33"/>
        <v>Desarrollo del Sistema de Educación Superior</v>
      </c>
      <c r="K709" s="96" t="s">
        <v>411</v>
      </c>
    </row>
    <row r="710" spans="3:11" x14ac:dyDescent="0.25">
      <c r="C710" s="143"/>
      <c r="D710" s="149"/>
      <c r="E710" s="116"/>
      <c r="F710" s="95">
        <f t="shared" si="32"/>
        <v>0</v>
      </c>
      <c r="G710" s="159"/>
      <c r="H710" s="144"/>
      <c r="I710" s="128" t="e">
        <f>VLOOKUP(H710,Presupuesto!$B$11:$C$565,2,0)</f>
        <v>#N/A</v>
      </c>
      <c r="J710" s="96" t="str">
        <f t="shared" si="33"/>
        <v>Desarrollo del Sistema de Educación Superior</v>
      </c>
      <c r="K710" s="96" t="s">
        <v>411</v>
      </c>
    </row>
    <row r="711" spans="3:11" x14ac:dyDescent="0.25">
      <c r="C711" s="143"/>
      <c r="D711" s="149"/>
      <c r="E711" s="116"/>
      <c r="F711" s="95">
        <f t="shared" si="32"/>
        <v>0</v>
      </c>
      <c r="G711" s="159"/>
      <c r="H711" s="144"/>
      <c r="I711" s="128" t="e">
        <f>VLOOKUP(H711,Presupuesto!$B$11:$C$565,2,0)</f>
        <v>#N/A</v>
      </c>
      <c r="J711" s="96" t="str">
        <f t="shared" si="33"/>
        <v>Desarrollo del Sistema de Educación Superior</v>
      </c>
      <c r="K711" s="96" t="s">
        <v>411</v>
      </c>
    </row>
    <row r="712" spans="3:11" ht="15.75" thickBot="1" x14ac:dyDescent="0.3">
      <c r="C712" s="145"/>
      <c r="D712" s="157"/>
      <c r="E712" s="101"/>
      <c r="F712" s="103">
        <f t="shared" si="32"/>
        <v>0</v>
      </c>
      <c r="G712" s="160"/>
      <c r="H712" s="146"/>
      <c r="I712" s="130" t="e">
        <f>VLOOKUP(H712,Presupuesto!$B$11:$C$565,2,0)</f>
        <v>#N/A</v>
      </c>
      <c r="J712" s="104" t="str">
        <f t="shared" si="33"/>
        <v>Desarrollo del Sistema de Educación Superior</v>
      </c>
      <c r="K712" s="122" t="s">
        <v>393</v>
      </c>
    </row>
    <row r="714" spans="3:11" ht="15.75" thickBot="1" x14ac:dyDescent="0.3"/>
    <row r="715" spans="3:11" ht="15.75" thickBot="1" x14ac:dyDescent="0.3">
      <c r="C715" s="155" t="s">
        <v>53</v>
      </c>
      <c r="D715" s="324">
        <f>SUM(F722:F756)</f>
        <v>0</v>
      </c>
      <c r="F715" s="70"/>
      <c r="G715" s="78"/>
      <c r="H715" s="70"/>
      <c r="I715" s="70"/>
    </row>
    <row r="716" spans="3:11" x14ac:dyDescent="0.25">
      <c r="C716" s="70"/>
      <c r="D716" s="31"/>
      <c r="E716" s="91"/>
      <c r="F716" s="91"/>
      <c r="G716" s="91"/>
      <c r="H716" s="75"/>
      <c r="I716" s="75"/>
      <c r="J716" s="75"/>
      <c r="K716" s="110"/>
    </row>
    <row r="717" spans="3:11" x14ac:dyDescent="0.25">
      <c r="C717" s="70"/>
      <c r="D717" s="31"/>
      <c r="E717" s="91"/>
      <c r="F717" s="91"/>
      <c r="G717" s="91"/>
      <c r="H717" s="75"/>
      <c r="I717" s="75"/>
      <c r="J717" s="75"/>
      <c r="K717" s="110"/>
    </row>
    <row r="718" spans="3:11" ht="15.75" x14ac:dyDescent="0.25">
      <c r="C718" s="200" t="s">
        <v>391</v>
      </c>
      <c r="D718" s="322"/>
      <c r="E718" s="91"/>
      <c r="F718" s="91"/>
      <c r="G718" s="91"/>
      <c r="H718" s="75"/>
      <c r="I718" s="75"/>
      <c r="J718" s="75"/>
      <c r="K718" s="110"/>
    </row>
    <row r="719" spans="3:11" ht="18.75" x14ac:dyDescent="0.25">
      <c r="C719" s="205"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TIC_vacía'!$F:$G,2,FALSE),IFERROR(VLOOKUP(D718,'16. Desa. del Sistema Educ.Sup.'!$F:$G,2,FALSE),IFERROR(VLOOKUP(D718,'8. Cultura de Inno. Insti...'!$F:$G,2,FALSE),VLOOKUP(D718,'7. Lo Esencial de la Reforma U.'!$F:$G,2,0)))))))))))))))))</f>
        <v>#N/A</v>
      </c>
      <c r="D719" s="31"/>
      <c r="E719" s="91"/>
      <c r="F719" s="91"/>
      <c r="G719" s="91"/>
      <c r="H719" s="75"/>
      <c r="I719" s="75"/>
      <c r="J719" s="75"/>
      <c r="K719" s="110"/>
    </row>
    <row r="720" spans="3:11" ht="15.75" thickBot="1" x14ac:dyDescent="0.3">
      <c r="F720" s="91"/>
      <c r="G720" s="75"/>
      <c r="H720" s="75"/>
      <c r="I720" s="75"/>
    </row>
    <row r="721" spans="3:11" ht="30.75" thickBot="1" x14ac:dyDescent="0.3">
      <c r="C721" s="127" t="s">
        <v>44</v>
      </c>
      <c r="D721" s="127" t="s">
        <v>55</v>
      </c>
      <c r="E721" s="134" t="s">
        <v>57</v>
      </c>
      <c r="F721" s="133" t="s">
        <v>27</v>
      </c>
      <c r="G721" s="131" t="s">
        <v>130</v>
      </c>
      <c r="H721" s="134" t="s">
        <v>46</v>
      </c>
      <c r="I721" s="131" t="s">
        <v>131</v>
      </c>
      <c r="J721" s="131" t="s">
        <v>409</v>
      </c>
      <c r="K721" s="131" t="s">
        <v>410</v>
      </c>
    </row>
    <row r="722" spans="3:11" x14ac:dyDescent="0.25">
      <c r="C722" s="215" t="s">
        <v>438</v>
      </c>
      <c r="D722" s="216"/>
      <c r="E722" s="214">
        <f>HLOOKUP(C722,$AH$2:$BU$3,2,0)</f>
        <v>620</v>
      </c>
      <c r="F722" s="95">
        <f t="shared" ref="F722:F756" si="34">D722*E722</f>
        <v>0</v>
      </c>
      <c r="G722" s="159"/>
      <c r="H722" s="140"/>
      <c r="I722" s="128" t="e">
        <f>VLOOKUP(H722,Presupuesto!$B$11:$C$565,2,0)</f>
        <v>#N/A</v>
      </c>
      <c r="J722" s="213" t="s">
        <v>1453</v>
      </c>
      <c r="K722" s="96" t="s">
        <v>393</v>
      </c>
    </row>
    <row r="723" spans="3:11" x14ac:dyDescent="0.25">
      <c r="C723" s="139"/>
      <c r="D723" s="156"/>
      <c r="E723" s="121"/>
      <c r="F723" s="95">
        <f t="shared" si="34"/>
        <v>0</v>
      </c>
      <c r="G723" s="159"/>
      <c r="H723" s="140"/>
      <c r="I723" s="128" t="e">
        <f>VLOOKUP(H723,Presupuesto!$B$11:$C$565,2,0)</f>
        <v>#N/A</v>
      </c>
      <c r="J723" s="96" t="str">
        <f>$J$722</f>
        <v>Desarrollo del Sistema de Educación Superior</v>
      </c>
      <c r="K723" s="96" t="s">
        <v>411</v>
      </c>
    </row>
    <row r="724" spans="3:11" x14ac:dyDescent="0.25">
      <c r="C724" s="139"/>
      <c r="D724" s="156"/>
      <c r="E724" s="121"/>
      <c r="F724" s="95">
        <f t="shared" si="34"/>
        <v>0</v>
      </c>
      <c r="G724" s="159"/>
      <c r="H724" s="140"/>
      <c r="I724" s="128" t="e">
        <f>VLOOKUP(H724,Presupuesto!$B$11:$C$565,2,0)</f>
        <v>#N/A</v>
      </c>
      <c r="J724" s="96" t="str">
        <f t="shared" ref="J724:J756" si="35">$J$722</f>
        <v>Desarrollo del Sistema de Educación Superior</v>
      </c>
      <c r="K724" s="96" t="s">
        <v>411</v>
      </c>
    </row>
    <row r="725" spans="3:11" x14ac:dyDescent="0.25">
      <c r="C725" s="139"/>
      <c r="D725" s="156"/>
      <c r="E725" s="121"/>
      <c r="F725" s="95">
        <f t="shared" si="34"/>
        <v>0</v>
      </c>
      <c r="G725" s="159"/>
      <c r="H725" s="140"/>
      <c r="I725" s="128" t="e">
        <f>VLOOKUP(H725,Presupuesto!$B$11:$C$565,2,0)</f>
        <v>#N/A</v>
      </c>
      <c r="J725" s="96" t="str">
        <f t="shared" si="35"/>
        <v>Desarrollo del Sistema de Educación Superior</v>
      </c>
      <c r="K725" s="96" t="s">
        <v>411</v>
      </c>
    </row>
    <row r="726" spans="3:11" x14ac:dyDescent="0.25">
      <c r="C726" s="139"/>
      <c r="D726" s="156"/>
      <c r="E726" s="121"/>
      <c r="F726" s="95">
        <f t="shared" si="34"/>
        <v>0</v>
      </c>
      <c r="G726" s="159"/>
      <c r="H726" s="140"/>
      <c r="I726" s="128" t="e">
        <f>VLOOKUP(H726,Presupuesto!$B$11:$C$565,2,0)</f>
        <v>#N/A</v>
      </c>
      <c r="J726" s="96" t="str">
        <f t="shared" si="35"/>
        <v>Desarrollo del Sistema de Educación Superior</v>
      </c>
      <c r="K726" s="96" t="s">
        <v>411</v>
      </c>
    </row>
    <row r="727" spans="3:11" x14ac:dyDescent="0.25">
      <c r="C727" s="139"/>
      <c r="D727" s="156"/>
      <c r="E727" s="121"/>
      <c r="F727" s="95">
        <f t="shared" si="34"/>
        <v>0</v>
      </c>
      <c r="G727" s="159"/>
      <c r="H727" s="140"/>
      <c r="I727" s="128" t="e">
        <f>VLOOKUP(H727,Presupuesto!$B$11:$C$565,2,0)</f>
        <v>#N/A</v>
      </c>
      <c r="J727" s="96" t="str">
        <f t="shared" si="35"/>
        <v>Desarrollo del Sistema de Educación Superior</v>
      </c>
      <c r="K727" s="96" t="s">
        <v>400</v>
      </c>
    </row>
    <row r="728" spans="3:11" x14ac:dyDescent="0.25">
      <c r="C728" s="139"/>
      <c r="D728" s="156"/>
      <c r="E728" s="121"/>
      <c r="F728" s="95">
        <f t="shared" si="34"/>
        <v>0</v>
      </c>
      <c r="G728" s="159"/>
      <c r="H728" s="140"/>
      <c r="I728" s="128" t="e">
        <f>VLOOKUP(H728,Presupuesto!$B$11:$C$565,2,0)</f>
        <v>#N/A</v>
      </c>
      <c r="J728" s="96" t="str">
        <f t="shared" si="35"/>
        <v>Desarrollo del Sistema de Educación Superior</v>
      </c>
      <c r="K728" s="96" t="s">
        <v>411</v>
      </c>
    </row>
    <row r="729" spans="3:11" x14ac:dyDescent="0.25">
      <c r="C729" s="139"/>
      <c r="D729" s="156"/>
      <c r="E729" s="121"/>
      <c r="F729" s="95">
        <f t="shared" si="34"/>
        <v>0</v>
      </c>
      <c r="G729" s="159"/>
      <c r="H729" s="140"/>
      <c r="I729" s="128" t="e">
        <f>VLOOKUP(H729,Presupuesto!$B$11:$C$565,2,0)</f>
        <v>#N/A</v>
      </c>
      <c r="J729" s="96" t="str">
        <f t="shared" si="35"/>
        <v>Desarrollo del Sistema de Educación Superior</v>
      </c>
      <c r="K729" s="96" t="s">
        <v>411</v>
      </c>
    </row>
    <row r="730" spans="3:11" x14ac:dyDescent="0.25">
      <c r="C730" s="139"/>
      <c r="D730" s="156"/>
      <c r="E730" s="121"/>
      <c r="F730" s="95">
        <f t="shared" si="34"/>
        <v>0</v>
      </c>
      <c r="G730" s="159"/>
      <c r="H730" s="140"/>
      <c r="I730" s="128" t="e">
        <f>VLOOKUP(H730,Presupuesto!$B$11:$C$565,2,0)</f>
        <v>#N/A</v>
      </c>
      <c r="J730" s="96" t="str">
        <f t="shared" si="35"/>
        <v>Desarrollo del Sistema de Educación Superior</v>
      </c>
      <c r="K730" s="96" t="s">
        <v>411</v>
      </c>
    </row>
    <row r="731" spans="3:11" x14ac:dyDescent="0.25">
      <c r="C731" s="139"/>
      <c r="D731" s="156"/>
      <c r="E731" s="121"/>
      <c r="F731" s="95">
        <f t="shared" si="34"/>
        <v>0</v>
      </c>
      <c r="G731" s="159"/>
      <c r="H731" s="140"/>
      <c r="I731" s="128" t="e">
        <f>VLOOKUP(H731,Presupuesto!$B$11:$C$565,2,0)</f>
        <v>#N/A</v>
      </c>
      <c r="J731" s="96" t="str">
        <f t="shared" si="35"/>
        <v>Desarrollo del Sistema de Educación Superior</v>
      </c>
      <c r="K731" s="96" t="s">
        <v>411</v>
      </c>
    </row>
    <row r="732" spans="3:11" x14ac:dyDescent="0.25">
      <c r="C732" s="139"/>
      <c r="D732" s="156"/>
      <c r="E732" s="121"/>
      <c r="F732" s="95">
        <f t="shared" si="34"/>
        <v>0</v>
      </c>
      <c r="G732" s="159"/>
      <c r="H732" s="140"/>
      <c r="I732" s="128" t="e">
        <f>VLOOKUP(H732,Presupuesto!$B$11:$C$565,2,0)</f>
        <v>#N/A</v>
      </c>
      <c r="J732" s="96" t="str">
        <f t="shared" si="35"/>
        <v>Desarrollo del Sistema de Educación Superior</v>
      </c>
      <c r="K732" s="96" t="s">
        <v>411</v>
      </c>
    </row>
    <row r="733" spans="3:11" x14ac:dyDescent="0.25">
      <c r="C733" s="139"/>
      <c r="D733" s="156"/>
      <c r="E733" s="121"/>
      <c r="F733" s="95">
        <f t="shared" si="34"/>
        <v>0</v>
      </c>
      <c r="G733" s="159"/>
      <c r="H733" s="140"/>
      <c r="I733" s="128" t="e">
        <f>VLOOKUP(H733,Presupuesto!$B$11:$C$565,2,0)</f>
        <v>#N/A</v>
      </c>
      <c r="J733" s="96" t="str">
        <f t="shared" si="35"/>
        <v>Desarrollo del Sistema de Educación Superior</v>
      </c>
      <c r="K733" s="96" t="s">
        <v>411</v>
      </c>
    </row>
    <row r="734" spans="3:11" x14ac:dyDescent="0.25">
      <c r="C734" s="139"/>
      <c r="D734" s="156"/>
      <c r="E734" s="121"/>
      <c r="F734" s="95">
        <f t="shared" si="34"/>
        <v>0</v>
      </c>
      <c r="G734" s="159"/>
      <c r="H734" s="140"/>
      <c r="I734" s="128" t="e">
        <f>VLOOKUP(H734,Presupuesto!$B$11:$C$565,2,0)</f>
        <v>#N/A</v>
      </c>
      <c r="J734" s="96" t="str">
        <f t="shared" si="35"/>
        <v>Desarrollo del Sistema de Educación Superior</v>
      </c>
      <c r="K734" s="96" t="s">
        <v>411</v>
      </c>
    </row>
    <row r="735" spans="3:11" x14ac:dyDescent="0.25">
      <c r="C735" s="139"/>
      <c r="D735" s="156"/>
      <c r="E735" s="121"/>
      <c r="F735" s="95">
        <f t="shared" si="34"/>
        <v>0</v>
      </c>
      <c r="G735" s="159"/>
      <c r="H735" s="140"/>
      <c r="I735" s="128" t="e">
        <f>VLOOKUP(H735,Presupuesto!$B$11:$C$565,2,0)</f>
        <v>#N/A</v>
      </c>
      <c r="J735" s="96" t="str">
        <f t="shared" si="35"/>
        <v>Desarrollo del Sistema de Educación Superior</v>
      </c>
      <c r="K735" s="96" t="s">
        <v>411</v>
      </c>
    </row>
    <row r="736" spans="3:11" x14ac:dyDescent="0.25">
      <c r="C736" s="139"/>
      <c r="D736" s="156"/>
      <c r="E736" s="121"/>
      <c r="F736" s="95">
        <f t="shared" si="34"/>
        <v>0</v>
      </c>
      <c r="G736" s="159"/>
      <c r="H736" s="140"/>
      <c r="I736" s="128" t="e">
        <f>VLOOKUP(H736,Presupuesto!$B$11:$C$565,2,0)</f>
        <v>#N/A</v>
      </c>
      <c r="J736" s="96" t="str">
        <f t="shared" si="35"/>
        <v>Desarrollo del Sistema de Educación Superior</v>
      </c>
      <c r="K736" s="96" t="s">
        <v>411</v>
      </c>
    </row>
    <row r="737" spans="3:11" x14ac:dyDescent="0.25">
      <c r="C737" s="139"/>
      <c r="D737" s="156"/>
      <c r="E737" s="121"/>
      <c r="F737" s="95">
        <f t="shared" si="34"/>
        <v>0</v>
      </c>
      <c r="G737" s="159"/>
      <c r="H737" s="140"/>
      <c r="I737" s="128" t="e">
        <f>VLOOKUP(H737,Presupuesto!$B$11:$C$565,2,0)</f>
        <v>#N/A</v>
      </c>
      <c r="J737" s="96" t="str">
        <f t="shared" si="35"/>
        <v>Desarrollo del Sistema de Educación Superior</v>
      </c>
      <c r="K737" s="96" t="s">
        <v>411</v>
      </c>
    </row>
    <row r="738" spans="3:11" x14ac:dyDescent="0.25">
      <c r="C738" s="139"/>
      <c r="D738" s="156"/>
      <c r="E738" s="121"/>
      <c r="F738" s="95">
        <f t="shared" si="34"/>
        <v>0</v>
      </c>
      <c r="G738" s="159"/>
      <c r="H738" s="140"/>
      <c r="I738" s="128" t="e">
        <f>VLOOKUP(H738,Presupuesto!$B$11:$C$565,2,0)</f>
        <v>#N/A</v>
      </c>
      <c r="J738" s="96" t="str">
        <f t="shared" si="35"/>
        <v>Desarrollo del Sistema de Educación Superior</v>
      </c>
      <c r="K738" s="96" t="s">
        <v>411</v>
      </c>
    </row>
    <row r="739" spans="3:11" x14ac:dyDescent="0.25">
      <c r="C739" s="139"/>
      <c r="D739" s="156"/>
      <c r="E739" s="121"/>
      <c r="F739" s="95">
        <f t="shared" si="34"/>
        <v>0</v>
      </c>
      <c r="G739" s="159"/>
      <c r="H739" s="140"/>
      <c r="I739" s="128" t="e">
        <f>VLOOKUP(H739,Presupuesto!$B$11:$C$565,2,0)</f>
        <v>#N/A</v>
      </c>
      <c r="J739" s="96" t="str">
        <f t="shared" si="35"/>
        <v>Desarrollo del Sistema de Educación Superior</v>
      </c>
      <c r="K739" s="96" t="s">
        <v>411</v>
      </c>
    </row>
    <row r="740" spans="3:11" x14ac:dyDescent="0.25">
      <c r="C740" s="139"/>
      <c r="D740" s="156"/>
      <c r="E740" s="121"/>
      <c r="F740" s="95">
        <f t="shared" si="34"/>
        <v>0</v>
      </c>
      <c r="G740" s="159"/>
      <c r="H740" s="140"/>
      <c r="I740" s="128" t="e">
        <f>VLOOKUP(H740,Presupuesto!$B$11:$C$565,2,0)</f>
        <v>#N/A</v>
      </c>
      <c r="J740" s="96" t="str">
        <f t="shared" si="35"/>
        <v>Desarrollo del Sistema de Educación Superior</v>
      </c>
      <c r="K740" s="96" t="s">
        <v>411</v>
      </c>
    </row>
    <row r="741" spans="3:11" x14ac:dyDescent="0.25">
      <c r="C741" s="139"/>
      <c r="D741" s="156"/>
      <c r="E741" s="121"/>
      <c r="F741" s="95">
        <f t="shared" si="34"/>
        <v>0</v>
      </c>
      <c r="G741" s="159"/>
      <c r="H741" s="140"/>
      <c r="I741" s="128" t="e">
        <f>VLOOKUP(H741,Presupuesto!$B$11:$C$565,2,0)</f>
        <v>#N/A</v>
      </c>
      <c r="J741" s="96" t="str">
        <f t="shared" si="35"/>
        <v>Desarrollo del Sistema de Educación Superior</v>
      </c>
      <c r="K741" s="96" t="s">
        <v>411</v>
      </c>
    </row>
    <row r="742" spans="3:11" x14ac:dyDescent="0.25">
      <c r="C742" s="139"/>
      <c r="D742" s="156"/>
      <c r="E742" s="121"/>
      <c r="F742" s="95">
        <f t="shared" si="34"/>
        <v>0</v>
      </c>
      <c r="G742" s="159"/>
      <c r="H742" s="140"/>
      <c r="I742" s="128" t="e">
        <f>VLOOKUP(H742,Presupuesto!$B$11:$C$565,2,0)</f>
        <v>#N/A</v>
      </c>
      <c r="J742" s="96" t="str">
        <f t="shared" si="35"/>
        <v>Desarrollo del Sistema de Educación Superior</v>
      </c>
      <c r="K742" s="96" t="s">
        <v>411</v>
      </c>
    </row>
    <row r="743" spans="3:11" x14ac:dyDescent="0.25">
      <c r="C743" s="139"/>
      <c r="D743" s="156"/>
      <c r="E743" s="121"/>
      <c r="F743" s="95">
        <f t="shared" si="34"/>
        <v>0</v>
      </c>
      <c r="G743" s="159"/>
      <c r="H743" s="140"/>
      <c r="I743" s="128" t="e">
        <f>VLOOKUP(H743,Presupuesto!$B$11:$C$565,2,0)</f>
        <v>#N/A</v>
      </c>
      <c r="J743" s="96" t="str">
        <f t="shared" si="35"/>
        <v>Desarrollo del Sistema de Educación Superior</v>
      </c>
      <c r="K743" s="96" t="s">
        <v>411</v>
      </c>
    </row>
    <row r="744" spans="3:11" x14ac:dyDescent="0.25">
      <c r="C744" s="141"/>
      <c r="D744" s="149"/>
      <c r="E744" s="116"/>
      <c r="F744" s="95">
        <f t="shared" si="34"/>
        <v>0</v>
      </c>
      <c r="G744" s="159"/>
      <c r="H744" s="142"/>
      <c r="I744" s="128" t="e">
        <f>VLOOKUP(H744,Presupuesto!$B$11:$C$565,2,0)</f>
        <v>#N/A</v>
      </c>
      <c r="J744" s="96" t="str">
        <f t="shared" si="35"/>
        <v>Desarrollo del Sistema de Educación Superior</v>
      </c>
      <c r="K744" s="96" t="s">
        <v>411</v>
      </c>
    </row>
    <row r="745" spans="3:11" x14ac:dyDescent="0.25">
      <c r="C745" s="141"/>
      <c r="D745" s="149"/>
      <c r="E745" s="116"/>
      <c r="F745" s="95">
        <f t="shared" si="34"/>
        <v>0</v>
      </c>
      <c r="G745" s="159"/>
      <c r="H745" s="142"/>
      <c r="I745" s="128" t="e">
        <f>VLOOKUP(H745,Presupuesto!$B$11:$C$565,2,0)</f>
        <v>#N/A</v>
      </c>
      <c r="J745" s="96" t="str">
        <f t="shared" si="35"/>
        <v>Desarrollo del Sistema de Educación Superior</v>
      </c>
      <c r="K745" s="96" t="s">
        <v>411</v>
      </c>
    </row>
    <row r="746" spans="3:11" x14ac:dyDescent="0.25">
      <c r="C746" s="141"/>
      <c r="D746" s="149"/>
      <c r="E746" s="116"/>
      <c r="F746" s="95">
        <f t="shared" si="34"/>
        <v>0</v>
      </c>
      <c r="G746" s="159"/>
      <c r="H746" s="142"/>
      <c r="I746" s="128" t="e">
        <f>VLOOKUP(H746,Presupuesto!$B$11:$C$565,2,0)</f>
        <v>#N/A</v>
      </c>
      <c r="J746" s="96" t="str">
        <f t="shared" si="35"/>
        <v>Desarrollo del Sistema de Educación Superior</v>
      </c>
      <c r="K746" s="96" t="s">
        <v>411</v>
      </c>
    </row>
    <row r="747" spans="3:11" x14ac:dyDescent="0.25">
      <c r="C747" s="141"/>
      <c r="D747" s="149"/>
      <c r="E747" s="116"/>
      <c r="F747" s="95">
        <f t="shared" si="34"/>
        <v>0</v>
      </c>
      <c r="G747" s="159"/>
      <c r="H747" s="142"/>
      <c r="I747" s="128" t="e">
        <f>VLOOKUP(H747,Presupuesto!$B$11:$C$565,2,0)</f>
        <v>#N/A</v>
      </c>
      <c r="J747" s="96" t="str">
        <f t="shared" si="35"/>
        <v>Desarrollo del Sistema de Educación Superior</v>
      </c>
      <c r="K747" s="96" t="s">
        <v>411</v>
      </c>
    </row>
    <row r="748" spans="3:11" x14ac:dyDescent="0.25">
      <c r="C748" s="141"/>
      <c r="D748" s="149"/>
      <c r="E748" s="116"/>
      <c r="F748" s="95">
        <f t="shared" si="34"/>
        <v>0</v>
      </c>
      <c r="G748" s="159"/>
      <c r="H748" s="142"/>
      <c r="I748" s="128" t="e">
        <f>VLOOKUP(H748,Presupuesto!$B$11:$C$565,2,0)</f>
        <v>#N/A</v>
      </c>
      <c r="J748" s="96" t="str">
        <f t="shared" si="35"/>
        <v>Desarrollo del Sistema de Educación Superior</v>
      </c>
      <c r="K748" s="96" t="s">
        <v>411</v>
      </c>
    </row>
    <row r="749" spans="3:11" x14ac:dyDescent="0.25">
      <c r="C749" s="141"/>
      <c r="D749" s="149"/>
      <c r="E749" s="116"/>
      <c r="F749" s="95">
        <f t="shared" si="34"/>
        <v>0</v>
      </c>
      <c r="G749" s="159"/>
      <c r="H749" s="142"/>
      <c r="I749" s="128" t="e">
        <f>VLOOKUP(H749,Presupuesto!$B$11:$C$565,2,0)</f>
        <v>#N/A</v>
      </c>
      <c r="J749" s="96" t="str">
        <f t="shared" si="35"/>
        <v>Desarrollo del Sistema de Educación Superior</v>
      </c>
      <c r="K749" s="96" t="s">
        <v>411</v>
      </c>
    </row>
    <row r="750" spans="3:11" x14ac:dyDescent="0.25">
      <c r="C750" s="141"/>
      <c r="D750" s="149"/>
      <c r="E750" s="116"/>
      <c r="F750" s="95">
        <f t="shared" si="34"/>
        <v>0</v>
      </c>
      <c r="G750" s="159"/>
      <c r="H750" s="142"/>
      <c r="I750" s="128" t="e">
        <f>VLOOKUP(H750,Presupuesto!$B$11:$C$565,2,0)</f>
        <v>#N/A</v>
      </c>
      <c r="J750" s="96" t="str">
        <f t="shared" si="35"/>
        <v>Desarrollo del Sistema de Educación Superior</v>
      </c>
      <c r="K750" s="96" t="s">
        <v>411</v>
      </c>
    </row>
    <row r="751" spans="3:11" x14ac:dyDescent="0.25">
      <c r="C751" s="141"/>
      <c r="D751" s="149"/>
      <c r="E751" s="116"/>
      <c r="F751" s="95">
        <f t="shared" si="34"/>
        <v>0</v>
      </c>
      <c r="G751" s="159"/>
      <c r="H751" s="142"/>
      <c r="I751" s="128" t="e">
        <f>VLOOKUP(H751,Presupuesto!$B$11:$C$565,2,0)</f>
        <v>#N/A</v>
      </c>
      <c r="J751" s="96" t="str">
        <f t="shared" si="35"/>
        <v>Desarrollo del Sistema de Educación Superior</v>
      </c>
      <c r="K751" s="96" t="s">
        <v>411</v>
      </c>
    </row>
    <row r="752" spans="3:11" x14ac:dyDescent="0.25">
      <c r="C752" s="143"/>
      <c r="D752" s="149"/>
      <c r="E752" s="116"/>
      <c r="F752" s="95">
        <f t="shared" si="34"/>
        <v>0</v>
      </c>
      <c r="G752" s="159"/>
      <c r="H752" s="144"/>
      <c r="I752" s="128" t="e">
        <f>VLOOKUP(H752,Presupuesto!$B$11:$C$565,2,0)</f>
        <v>#N/A</v>
      </c>
      <c r="J752" s="96" t="str">
        <f t="shared" si="35"/>
        <v>Desarrollo del Sistema de Educación Superior</v>
      </c>
      <c r="K752" s="96" t="s">
        <v>402</v>
      </c>
    </row>
    <row r="753" spans="3:11" x14ac:dyDescent="0.25">
      <c r="C753" s="143"/>
      <c r="D753" s="149"/>
      <c r="E753" s="116"/>
      <c r="F753" s="95">
        <f t="shared" si="34"/>
        <v>0</v>
      </c>
      <c r="G753" s="159"/>
      <c r="H753" s="144"/>
      <c r="I753" s="128" t="e">
        <f>VLOOKUP(H753,Presupuesto!$B$11:$C$565,2,0)</f>
        <v>#N/A</v>
      </c>
      <c r="J753" s="96" t="str">
        <f t="shared" si="35"/>
        <v>Desarrollo del Sistema de Educación Superior</v>
      </c>
      <c r="K753" s="96" t="s">
        <v>411</v>
      </c>
    </row>
    <row r="754" spans="3:11" x14ac:dyDescent="0.25">
      <c r="C754" s="143"/>
      <c r="D754" s="149"/>
      <c r="E754" s="116"/>
      <c r="F754" s="95">
        <f t="shared" si="34"/>
        <v>0</v>
      </c>
      <c r="G754" s="159"/>
      <c r="H754" s="144"/>
      <c r="I754" s="128" t="e">
        <f>VLOOKUP(H754,Presupuesto!$B$11:$C$565,2,0)</f>
        <v>#N/A</v>
      </c>
      <c r="J754" s="96" t="str">
        <f t="shared" si="35"/>
        <v>Desarrollo del Sistema de Educación Superior</v>
      </c>
      <c r="K754" s="96" t="s">
        <v>411</v>
      </c>
    </row>
    <row r="755" spans="3:11" x14ac:dyDescent="0.25">
      <c r="C755" s="143"/>
      <c r="D755" s="149"/>
      <c r="E755" s="116"/>
      <c r="F755" s="95">
        <f t="shared" si="34"/>
        <v>0</v>
      </c>
      <c r="G755" s="159"/>
      <c r="H755" s="144"/>
      <c r="I755" s="128" t="e">
        <f>VLOOKUP(H755,Presupuesto!$B$11:$C$565,2,0)</f>
        <v>#N/A</v>
      </c>
      <c r="J755" s="96" t="str">
        <f t="shared" si="35"/>
        <v>Desarrollo del Sistema de Educación Superior</v>
      </c>
      <c r="K755" s="96" t="s">
        <v>411</v>
      </c>
    </row>
    <row r="756" spans="3:11" ht="15.75" thickBot="1" x14ac:dyDescent="0.3">
      <c r="C756" s="145"/>
      <c r="D756" s="157"/>
      <c r="E756" s="101"/>
      <c r="F756" s="103">
        <f t="shared" si="34"/>
        <v>0</v>
      </c>
      <c r="G756" s="160"/>
      <c r="H756" s="146"/>
      <c r="I756" s="130" t="e">
        <f>VLOOKUP(H756,Presupuesto!$B$11:$C$565,2,0)</f>
        <v>#N/A</v>
      </c>
      <c r="J756" s="104" t="str">
        <f t="shared" si="35"/>
        <v>Desarrollo del Sistema de Educación Superior</v>
      </c>
      <c r="K756" s="122" t="s">
        <v>393</v>
      </c>
    </row>
    <row r="758" spans="3:11" ht="15.75" thickBot="1" x14ac:dyDescent="0.3">
      <c r="F758" s="88"/>
      <c r="G758" s="87"/>
      <c r="H758" s="88"/>
      <c r="I758" s="88"/>
    </row>
    <row r="759" spans="3:11" ht="15.75" thickBot="1" x14ac:dyDescent="0.3">
      <c r="C759" s="155" t="s">
        <v>53</v>
      </c>
      <c r="D759" s="324">
        <f>SUM(F766:F800)</f>
        <v>0</v>
      </c>
      <c r="F759" s="70"/>
      <c r="G759" s="78"/>
      <c r="H759" s="70"/>
      <c r="I759" s="70"/>
    </row>
    <row r="760" spans="3:11" x14ac:dyDescent="0.25">
      <c r="C760" s="70"/>
      <c r="D760" s="31"/>
      <c r="E760" s="91"/>
      <c r="F760" s="91"/>
      <c r="G760" s="91"/>
      <c r="H760" s="75"/>
      <c r="I760" s="75"/>
      <c r="J760" s="75"/>
      <c r="K760" s="110"/>
    </row>
    <row r="761" spans="3:11" x14ac:dyDescent="0.25">
      <c r="C761" s="70"/>
      <c r="D761" s="31"/>
      <c r="E761" s="91"/>
      <c r="F761" s="91"/>
      <c r="G761" s="91"/>
      <c r="H761" s="75"/>
      <c r="I761" s="75"/>
      <c r="J761" s="75"/>
      <c r="K761" s="110"/>
    </row>
    <row r="762" spans="3:11" ht="15.75" x14ac:dyDescent="0.25">
      <c r="C762" s="200" t="s">
        <v>391</v>
      </c>
      <c r="D762" s="322"/>
      <c r="E762" s="91"/>
      <c r="F762" s="91"/>
      <c r="G762" s="91"/>
      <c r="H762" s="75"/>
      <c r="I762" s="75"/>
      <c r="J762" s="75"/>
      <c r="K762" s="110"/>
    </row>
    <row r="763" spans="3:11" ht="18.75" x14ac:dyDescent="0.25">
      <c r="C763" s="205"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TIC_vacía'!$F:$G,2,FALSE),IFERROR(VLOOKUP(D762,'16. Desa. del Sistema Educ.Sup.'!$F:$G,2,FALSE),IFERROR(VLOOKUP(D762,'8. Cultura de Inno. Insti...'!$F:$G,2,FALSE),VLOOKUP(D762,'7. Lo Esencial de la Reforma U.'!$F:$G,2,0)))))))))))))))))</f>
        <v>#N/A</v>
      </c>
      <c r="D763" s="31"/>
      <c r="E763" s="91"/>
      <c r="F763" s="91"/>
      <c r="G763" s="91"/>
      <c r="H763" s="75"/>
      <c r="I763" s="75"/>
      <c r="J763" s="75"/>
      <c r="K763" s="110"/>
    </row>
    <row r="764" spans="3:11" ht="15.75" thickBot="1" x14ac:dyDescent="0.3">
      <c r="F764" s="91"/>
      <c r="G764" s="75"/>
      <c r="H764" s="75"/>
      <c r="I764" s="75"/>
    </row>
    <row r="765" spans="3:11" ht="30.75" thickBot="1" x14ac:dyDescent="0.3">
      <c r="C765" s="127" t="s">
        <v>44</v>
      </c>
      <c r="D765" s="127" t="s">
        <v>55</v>
      </c>
      <c r="E765" s="134" t="s">
        <v>57</v>
      </c>
      <c r="F765" s="133" t="s">
        <v>27</v>
      </c>
      <c r="G765" s="131" t="s">
        <v>130</v>
      </c>
      <c r="H765" s="134" t="s">
        <v>46</v>
      </c>
      <c r="I765" s="131" t="s">
        <v>131</v>
      </c>
      <c r="J765" s="131" t="s">
        <v>409</v>
      </c>
      <c r="K765" s="131" t="s">
        <v>410</v>
      </c>
    </row>
    <row r="766" spans="3:11" x14ac:dyDescent="0.25">
      <c r="C766" s="215" t="s">
        <v>438</v>
      </c>
      <c r="D766" s="216"/>
      <c r="E766" s="214">
        <f>HLOOKUP(C766,$AH$2:$BU$3,2,0)</f>
        <v>620</v>
      </c>
      <c r="F766" s="95">
        <f t="shared" ref="F766:F800" si="36">D766*E766</f>
        <v>0</v>
      </c>
      <c r="G766" s="159"/>
      <c r="H766" s="140"/>
      <c r="I766" s="128" t="e">
        <f>VLOOKUP(H766,Presupuesto!$B$11:$C$565,2,0)</f>
        <v>#N/A</v>
      </c>
      <c r="J766" s="213" t="s">
        <v>1453</v>
      </c>
      <c r="K766" s="96" t="s">
        <v>393</v>
      </c>
    </row>
    <row r="767" spans="3:11" x14ac:dyDescent="0.25">
      <c r="C767" s="139"/>
      <c r="D767" s="156"/>
      <c r="E767" s="121"/>
      <c r="F767" s="95">
        <f t="shared" si="36"/>
        <v>0</v>
      </c>
      <c r="G767" s="159"/>
      <c r="H767" s="140"/>
      <c r="I767" s="128" t="e">
        <f>VLOOKUP(H767,Presupuesto!$B$11:$C$565,2,0)</f>
        <v>#N/A</v>
      </c>
      <c r="J767" s="96" t="str">
        <f>$J$766</f>
        <v>Desarrollo del Sistema de Educación Superior</v>
      </c>
      <c r="K767" s="96" t="s">
        <v>411</v>
      </c>
    </row>
    <row r="768" spans="3:11" x14ac:dyDescent="0.25">
      <c r="C768" s="139"/>
      <c r="D768" s="156"/>
      <c r="E768" s="121"/>
      <c r="F768" s="95">
        <f t="shared" si="36"/>
        <v>0</v>
      </c>
      <c r="G768" s="159"/>
      <c r="H768" s="140"/>
      <c r="I768" s="128" t="e">
        <f>VLOOKUP(H768,Presupuesto!$B$11:$C$565,2,0)</f>
        <v>#N/A</v>
      </c>
      <c r="J768" s="96" t="str">
        <f t="shared" ref="J768:J800" si="37">$J$766</f>
        <v>Desarrollo del Sistema de Educación Superior</v>
      </c>
      <c r="K768" s="96" t="s">
        <v>411</v>
      </c>
    </row>
    <row r="769" spans="3:11" x14ac:dyDescent="0.25">
      <c r="C769" s="139"/>
      <c r="D769" s="156"/>
      <c r="E769" s="121"/>
      <c r="F769" s="95">
        <f t="shared" si="36"/>
        <v>0</v>
      </c>
      <c r="G769" s="159"/>
      <c r="H769" s="140"/>
      <c r="I769" s="128" t="e">
        <f>VLOOKUP(H769,Presupuesto!$B$11:$C$565,2,0)</f>
        <v>#N/A</v>
      </c>
      <c r="J769" s="96" t="str">
        <f t="shared" si="37"/>
        <v>Desarrollo del Sistema de Educación Superior</v>
      </c>
      <c r="K769" s="96" t="s">
        <v>411</v>
      </c>
    </row>
    <row r="770" spans="3:11" x14ac:dyDescent="0.25">
      <c r="C770" s="139"/>
      <c r="D770" s="156"/>
      <c r="E770" s="121"/>
      <c r="F770" s="95">
        <f t="shared" si="36"/>
        <v>0</v>
      </c>
      <c r="G770" s="159"/>
      <c r="H770" s="140"/>
      <c r="I770" s="128" t="e">
        <f>VLOOKUP(H770,Presupuesto!$B$11:$C$565,2,0)</f>
        <v>#N/A</v>
      </c>
      <c r="J770" s="96" t="str">
        <f t="shared" si="37"/>
        <v>Desarrollo del Sistema de Educación Superior</v>
      </c>
      <c r="K770" s="96" t="s">
        <v>411</v>
      </c>
    </row>
    <row r="771" spans="3:11" x14ac:dyDescent="0.25">
      <c r="C771" s="139"/>
      <c r="D771" s="156"/>
      <c r="E771" s="121"/>
      <c r="F771" s="95">
        <f t="shared" si="36"/>
        <v>0</v>
      </c>
      <c r="G771" s="159"/>
      <c r="H771" s="140"/>
      <c r="I771" s="128" t="e">
        <f>VLOOKUP(H771,Presupuesto!$B$11:$C$565,2,0)</f>
        <v>#N/A</v>
      </c>
      <c r="J771" s="96" t="str">
        <f t="shared" si="37"/>
        <v>Desarrollo del Sistema de Educación Superior</v>
      </c>
      <c r="K771" s="96" t="s">
        <v>400</v>
      </c>
    </row>
    <row r="772" spans="3:11" x14ac:dyDescent="0.25">
      <c r="C772" s="139"/>
      <c r="D772" s="156"/>
      <c r="E772" s="121"/>
      <c r="F772" s="95">
        <f t="shared" si="36"/>
        <v>0</v>
      </c>
      <c r="G772" s="159"/>
      <c r="H772" s="140"/>
      <c r="I772" s="128" t="e">
        <f>VLOOKUP(H772,Presupuesto!$B$11:$C$565,2,0)</f>
        <v>#N/A</v>
      </c>
      <c r="J772" s="96" t="str">
        <f t="shared" si="37"/>
        <v>Desarrollo del Sistema de Educación Superior</v>
      </c>
      <c r="K772" s="96" t="s">
        <v>411</v>
      </c>
    </row>
    <row r="773" spans="3:11" x14ac:dyDescent="0.25">
      <c r="C773" s="139"/>
      <c r="D773" s="156"/>
      <c r="E773" s="121"/>
      <c r="F773" s="95">
        <f t="shared" si="36"/>
        <v>0</v>
      </c>
      <c r="G773" s="159"/>
      <c r="H773" s="140"/>
      <c r="I773" s="128" t="e">
        <f>VLOOKUP(H773,Presupuesto!$B$11:$C$565,2,0)</f>
        <v>#N/A</v>
      </c>
      <c r="J773" s="96" t="str">
        <f t="shared" si="37"/>
        <v>Desarrollo del Sistema de Educación Superior</v>
      </c>
      <c r="K773" s="96" t="s">
        <v>411</v>
      </c>
    </row>
    <row r="774" spans="3:11" x14ac:dyDescent="0.25">
      <c r="C774" s="139"/>
      <c r="D774" s="156"/>
      <c r="E774" s="121"/>
      <c r="F774" s="95">
        <f t="shared" si="36"/>
        <v>0</v>
      </c>
      <c r="G774" s="159"/>
      <c r="H774" s="140"/>
      <c r="I774" s="128" t="e">
        <f>VLOOKUP(H774,Presupuesto!$B$11:$C$565,2,0)</f>
        <v>#N/A</v>
      </c>
      <c r="J774" s="96" t="str">
        <f t="shared" si="37"/>
        <v>Desarrollo del Sistema de Educación Superior</v>
      </c>
      <c r="K774" s="96" t="s">
        <v>411</v>
      </c>
    </row>
    <row r="775" spans="3:11" x14ac:dyDescent="0.25">
      <c r="C775" s="139"/>
      <c r="D775" s="156"/>
      <c r="E775" s="121"/>
      <c r="F775" s="95">
        <f t="shared" si="36"/>
        <v>0</v>
      </c>
      <c r="G775" s="159"/>
      <c r="H775" s="140"/>
      <c r="I775" s="128" t="e">
        <f>VLOOKUP(H775,Presupuesto!$B$11:$C$565,2,0)</f>
        <v>#N/A</v>
      </c>
      <c r="J775" s="96" t="str">
        <f t="shared" si="37"/>
        <v>Desarrollo del Sistema de Educación Superior</v>
      </c>
      <c r="K775" s="96" t="s">
        <v>411</v>
      </c>
    </row>
    <row r="776" spans="3:11" x14ac:dyDescent="0.25">
      <c r="C776" s="139"/>
      <c r="D776" s="156"/>
      <c r="E776" s="121"/>
      <c r="F776" s="95">
        <f t="shared" si="36"/>
        <v>0</v>
      </c>
      <c r="G776" s="159"/>
      <c r="H776" s="140"/>
      <c r="I776" s="128" t="e">
        <f>VLOOKUP(H776,Presupuesto!$B$11:$C$565,2,0)</f>
        <v>#N/A</v>
      </c>
      <c r="J776" s="96" t="str">
        <f t="shared" si="37"/>
        <v>Desarrollo del Sistema de Educación Superior</v>
      </c>
      <c r="K776" s="96" t="s">
        <v>411</v>
      </c>
    </row>
    <row r="777" spans="3:11" x14ac:dyDescent="0.25">
      <c r="C777" s="139"/>
      <c r="D777" s="156"/>
      <c r="E777" s="121"/>
      <c r="F777" s="95">
        <f t="shared" si="36"/>
        <v>0</v>
      </c>
      <c r="G777" s="159"/>
      <c r="H777" s="140"/>
      <c r="I777" s="128" t="e">
        <f>VLOOKUP(H777,Presupuesto!$B$11:$C$565,2,0)</f>
        <v>#N/A</v>
      </c>
      <c r="J777" s="96" t="str">
        <f t="shared" si="37"/>
        <v>Desarrollo del Sistema de Educación Superior</v>
      </c>
      <c r="K777" s="96" t="s">
        <v>411</v>
      </c>
    </row>
    <row r="778" spans="3:11" x14ac:dyDescent="0.25">
      <c r="C778" s="139"/>
      <c r="D778" s="156"/>
      <c r="E778" s="121"/>
      <c r="F778" s="95">
        <f t="shared" si="36"/>
        <v>0</v>
      </c>
      <c r="G778" s="159"/>
      <c r="H778" s="140"/>
      <c r="I778" s="128" t="e">
        <f>VLOOKUP(H778,Presupuesto!$B$11:$C$565,2,0)</f>
        <v>#N/A</v>
      </c>
      <c r="J778" s="96" t="str">
        <f t="shared" si="37"/>
        <v>Desarrollo del Sistema de Educación Superior</v>
      </c>
      <c r="K778" s="96" t="s">
        <v>411</v>
      </c>
    </row>
    <row r="779" spans="3:11" x14ac:dyDescent="0.25">
      <c r="C779" s="139"/>
      <c r="D779" s="156"/>
      <c r="E779" s="121"/>
      <c r="F779" s="95">
        <f t="shared" si="36"/>
        <v>0</v>
      </c>
      <c r="G779" s="159"/>
      <c r="H779" s="140"/>
      <c r="I779" s="128" t="e">
        <f>VLOOKUP(H779,Presupuesto!$B$11:$C$565,2,0)</f>
        <v>#N/A</v>
      </c>
      <c r="J779" s="96" t="str">
        <f t="shared" si="37"/>
        <v>Desarrollo del Sistema de Educación Superior</v>
      </c>
      <c r="K779" s="96" t="s">
        <v>411</v>
      </c>
    </row>
    <row r="780" spans="3:11" x14ac:dyDescent="0.25">
      <c r="C780" s="139"/>
      <c r="D780" s="156"/>
      <c r="E780" s="121"/>
      <c r="F780" s="95">
        <f t="shared" si="36"/>
        <v>0</v>
      </c>
      <c r="G780" s="159"/>
      <c r="H780" s="140"/>
      <c r="I780" s="128" t="e">
        <f>VLOOKUP(H780,Presupuesto!$B$11:$C$565,2,0)</f>
        <v>#N/A</v>
      </c>
      <c r="J780" s="96" t="str">
        <f t="shared" si="37"/>
        <v>Desarrollo del Sistema de Educación Superior</v>
      </c>
      <c r="K780" s="96" t="s">
        <v>411</v>
      </c>
    </row>
    <row r="781" spans="3:11" x14ac:dyDescent="0.25">
      <c r="C781" s="139"/>
      <c r="D781" s="156"/>
      <c r="E781" s="121"/>
      <c r="F781" s="95">
        <f t="shared" si="36"/>
        <v>0</v>
      </c>
      <c r="G781" s="159"/>
      <c r="H781" s="140"/>
      <c r="I781" s="128" t="e">
        <f>VLOOKUP(H781,Presupuesto!$B$11:$C$565,2,0)</f>
        <v>#N/A</v>
      </c>
      <c r="J781" s="96" t="str">
        <f t="shared" si="37"/>
        <v>Desarrollo del Sistema de Educación Superior</v>
      </c>
      <c r="K781" s="96" t="s">
        <v>411</v>
      </c>
    </row>
    <row r="782" spans="3:11" x14ac:dyDescent="0.25">
      <c r="C782" s="139"/>
      <c r="D782" s="156"/>
      <c r="E782" s="121"/>
      <c r="F782" s="95">
        <f t="shared" si="36"/>
        <v>0</v>
      </c>
      <c r="G782" s="159"/>
      <c r="H782" s="140"/>
      <c r="I782" s="128" t="e">
        <f>VLOOKUP(H782,Presupuesto!$B$11:$C$565,2,0)</f>
        <v>#N/A</v>
      </c>
      <c r="J782" s="96" t="str">
        <f t="shared" si="37"/>
        <v>Desarrollo del Sistema de Educación Superior</v>
      </c>
      <c r="K782" s="96" t="s">
        <v>411</v>
      </c>
    </row>
    <row r="783" spans="3:11" x14ac:dyDescent="0.25">
      <c r="C783" s="139"/>
      <c r="D783" s="156"/>
      <c r="E783" s="121"/>
      <c r="F783" s="95">
        <f t="shared" si="36"/>
        <v>0</v>
      </c>
      <c r="G783" s="159"/>
      <c r="H783" s="140"/>
      <c r="I783" s="128" t="e">
        <f>VLOOKUP(H783,Presupuesto!$B$11:$C$565,2,0)</f>
        <v>#N/A</v>
      </c>
      <c r="J783" s="96" t="str">
        <f t="shared" si="37"/>
        <v>Desarrollo del Sistema de Educación Superior</v>
      </c>
      <c r="K783" s="96" t="s">
        <v>411</v>
      </c>
    </row>
    <row r="784" spans="3:11" x14ac:dyDescent="0.25">
      <c r="C784" s="139"/>
      <c r="D784" s="156"/>
      <c r="E784" s="121"/>
      <c r="F784" s="95">
        <f t="shared" si="36"/>
        <v>0</v>
      </c>
      <c r="G784" s="159"/>
      <c r="H784" s="140"/>
      <c r="I784" s="128" t="e">
        <f>VLOOKUP(H784,Presupuesto!$B$11:$C$565,2,0)</f>
        <v>#N/A</v>
      </c>
      <c r="J784" s="96" t="str">
        <f t="shared" si="37"/>
        <v>Desarrollo del Sistema de Educación Superior</v>
      </c>
      <c r="K784" s="96" t="s">
        <v>411</v>
      </c>
    </row>
    <row r="785" spans="3:11" x14ac:dyDescent="0.25">
      <c r="C785" s="139"/>
      <c r="D785" s="156"/>
      <c r="E785" s="121"/>
      <c r="F785" s="95">
        <f t="shared" si="36"/>
        <v>0</v>
      </c>
      <c r="G785" s="159"/>
      <c r="H785" s="140"/>
      <c r="I785" s="128" t="e">
        <f>VLOOKUP(H785,Presupuesto!$B$11:$C$565,2,0)</f>
        <v>#N/A</v>
      </c>
      <c r="J785" s="96" t="str">
        <f t="shared" si="37"/>
        <v>Desarrollo del Sistema de Educación Superior</v>
      </c>
      <c r="K785" s="96" t="s">
        <v>411</v>
      </c>
    </row>
    <row r="786" spans="3:11" x14ac:dyDescent="0.25">
      <c r="C786" s="139"/>
      <c r="D786" s="156"/>
      <c r="E786" s="121"/>
      <c r="F786" s="95">
        <f t="shared" si="36"/>
        <v>0</v>
      </c>
      <c r="G786" s="159"/>
      <c r="H786" s="140"/>
      <c r="I786" s="128" t="e">
        <f>VLOOKUP(H786,Presupuesto!$B$11:$C$565,2,0)</f>
        <v>#N/A</v>
      </c>
      <c r="J786" s="96" t="str">
        <f t="shared" si="37"/>
        <v>Desarrollo del Sistema de Educación Superior</v>
      </c>
      <c r="K786" s="96" t="s">
        <v>411</v>
      </c>
    </row>
    <row r="787" spans="3:11" x14ac:dyDescent="0.25">
      <c r="C787" s="139"/>
      <c r="D787" s="156"/>
      <c r="E787" s="121"/>
      <c r="F787" s="95">
        <f t="shared" si="36"/>
        <v>0</v>
      </c>
      <c r="G787" s="159"/>
      <c r="H787" s="140"/>
      <c r="I787" s="128" t="e">
        <f>VLOOKUP(H787,Presupuesto!$B$11:$C$565,2,0)</f>
        <v>#N/A</v>
      </c>
      <c r="J787" s="96" t="str">
        <f t="shared" si="37"/>
        <v>Desarrollo del Sistema de Educación Superior</v>
      </c>
      <c r="K787" s="96" t="s">
        <v>411</v>
      </c>
    </row>
    <row r="788" spans="3:11" x14ac:dyDescent="0.25">
      <c r="C788" s="141"/>
      <c r="D788" s="149"/>
      <c r="E788" s="116"/>
      <c r="F788" s="95">
        <f t="shared" si="36"/>
        <v>0</v>
      </c>
      <c r="G788" s="159"/>
      <c r="H788" s="142"/>
      <c r="I788" s="128" t="e">
        <f>VLOOKUP(H788,Presupuesto!$B$11:$C$565,2,0)</f>
        <v>#N/A</v>
      </c>
      <c r="J788" s="96" t="str">
        <f t="shared" si="37"/>
        <v>Desarrollo del Sistema de Educación Superior</v>
      </c>
      <c r="K788" s="96" t="s">
        <v>411</v>
      </c>
    </row>
    <row r="789" spans="3:11" x14ac:dyDescent="0.25">
      <c r="C789" s="141"/>
      <c r="D789" s="149"/>
      <c r="E789" s="116"/>
      <c r="F789" s="95">
        <f t="shared" si="36"/>
        <v>0</v>
      </c>
      <c r="G789" s="159"/>
      <c r="H789" s="142"/>
      <c r="I789" s="128" t="e">
        <f>VLOOKUP(H789,Presupuesto!$B$11:$C$565,2,0)</f>
        <v>#N/A</v>
      </c>
      <c r="J789" s="96" t="str">
        <f t="shared" si="37"/>
        <v>Desarrollo del Sistema de Educación Superior</v>
      </c>
      <c r="K789" s="96" t="s">
        <v>411</v>
      </c>
    </row>
    <row r="790" spans="3:11" x14ac:dyDescent="0.25">
      <c r="C790" s="141"/>
      <c r="D790" s="149"/>
      <c r="E790" s="116"/>
      <c r="F790" s="95">
        <f t="shared" si="36"/>
        <v>0</v>
      </c>
      <c r="G790" s="159"/>
      <c r="H790" s="142"/>
      <c r="I790" s="128" t="e">
        <f>VLOOKUP(H790,Presupuesto!$B$11:$C$565,2,0)</f>
        <v>#N/A</v>
      </c>
      <c r="J790" s="96" t="str">
        <f t="shared" si="37"/>
        <v>Desarrollo del Sistema de Educación Superior</v>
      </c>
      <c r="K790" s="96" t="s">
        <v>411</v>
      </c>
    </row>
    <row r="791" spans="3:11" x14ac:dyDescent="0.25">
      <c r="C791" s="141"/>
      <c r="D791" s="149"/>
      <c r="E791" s="116"/>
      <c r="F791" s="95">
        <f t="shared" si="36"/>
        <v>0</v>
      </c>
      <c r="G791" s="159"/>
      <c r="H791" s="142"/>
      <c r="I791" s="128" t="e">
        <f>VLOOKUP(H791,Presupuesto!$B$11:$C$565,2,0)</f>
        <v>#N/A</v>
      </c>
      <c r="J791" s="96" t="str">
        <f t="shared" si="37"/>
        <v>Desarrollo del Sistema de Educación Superior</v>
      </c>
      <c r="K791" s="96" t="s">
        <v>411</v>
      </c>
    </row>
    <row r="792" spans="3:11" x14ac:dyDescent="0.25">
      <c r="C792" s="141"/>
      <c r="D792" s="149"/>
      <c r="E792" s="116"/>
      <c r="F792" s="95">
        <f t="shared" si="36"/>
        <v>0</v>
      </c>
      <c r="G792" s="159"/>
      <c r="H792" s="142"/>
      <c r="I792" s="128" t="e">
        <f>VLOOKUP(H792,Presupuesto!$B$11:$C$565,2,0)</f>
        <v>#N/A</v>
      </c>
      <c r="J792" s="96" t="str">
        <f t="shared" si="37"/>
        <v>Desarrollo del Sistema de Educación Superior</v>
      </c>
      <c r="K792" s="96" t="s">
        <v>411</v>
      </c>
    </row>
    <row r="793" spans="3:11" x14ac:dyDescent="0.25">
      <c r="C793" s="141"/>
      <c r="D793" s="149"/>
      <c r="E793" s="116"/>
      <c r="F793" s="95">
        <f t="shared" si="36"/>
        <v>0</v>
      </c>
      <c r="G793" s="159"/>
      <c r="H793" s="142"/>
      <c r="I793" s="128" t="e">
        <f>VLOOKUP(H793,Presupuesto!$B$11:$C$565,2,0)</f>
        <v>#N/A</v>
      </c>
      <c r="J793" s="96" t="str">
        <f t="shared" si="37"/>
        <v>Desarrollo del Sistema de Educación Superior</v>
      </c>
      <c r="K793" s="96" t="s">
        <v>411</v>
      </c>
    </row>
    <row r="794" spans="3:11" x14ac:dyDescent="0.25">
      <c r="C794" s="141"/>
      <c r="D794" s="149"/>
      <c r="E794" s="116"/>
      <c r="F794" s="95">
        <f t="shared" si="36"/>
        <v>0</v>
      </c>
      <c r="G794" s="159"/>
      <c r="H794" s="142"/>
      <c r="I794" s="128" t="e">
        <f>VLOOKUP(H794,Presupuesto!$B$11:$C$565,2,0)</f>
        <v>#N/A</v>
      </c>
      <c r="J794" s="96" t="str">
        <f t="shared" si="37"/>
        <v>Desarrollo del Sistema de Educación Superior</v>
      </c>
      <c r="K794" s="96" t="s">
        <v>411</v>
      </c>
    </row>
    <row r="795" spans="3:11" x14ac:dyDescent="0.25">
      <c r="C795" s="141"/>
      <c r="D795" s="149"/>
      <c r="E795" s="116"/>
      <c r="F795" s="95">
        <f t="shared" si="36"/>
        <v>0</v>
      </c>
      <c r="G795" s="159"/>
      <c r="H795" s="142"/>
      <c r="I795" s="128" t="e">
        <f>VLOOKUP(H795,Presupuesto!$B$11:$C$565,2,0)</f>
        <v>#N/A</v>
      </c>
      <c r="J795" s="96" t="str">
        <f t="shared" si="37"/>
        <v>Desarrollo del Sistema de Educación Superior</v>
      </c>
      <c r="K795" s="96" t="s">
        <v>411</v>
      </c>
    </row>
    <row r="796" spans="3:11" x14ac:dyDescent="0.25">
      <c r="C796" s="143"/>
      <c r="D796" s="149"/>
      <c r="E796" s="116"/>
      <c r="F796" s="95">
        <f t="shared" si="36"/>
        <v>0</v>
      </c>
      <c r="G796" s="159"/>
      <c r="H796" s="144"/>
      <c r="I796" s="128" t="e">
        <f>VLOOKUP(H796,Presupuesto!$B$11:$C$565,2,0)</f>
        <v>#N/A</v>
      </c>
      <c r="J796" s="96" t="str">
        <f t="shared" si="37"/>
        <v>Desarrollo del Sistema de Educación Superior</v>
      </c>
      <c r="K796" s="96" t="s">
        <v>402</v>
      </c>
    </row>
    <row r="797" spans="3:11" x14ac:dyDescent="0.25">
      <c r="C797" s="143"/>
      <c r="D797" s="149"/>
      <c r="E797" s="116"/>
      <c r="F797" s="95">
        <f t="shared" si="36"/>
        <v>0</v>
      </c>
      <c r="G797" s="159"/>
      <c r="H797" s="144"/>
      <c r="I797" s="128" t="e">
        <f>VLOOKUP(H797,Presupuesto!$B$11:$C$565,2,0)</f>
        <v>#N/A</v>
      </c>
      <c r="J797" s="96" t="str">
        <f t="shared" si="37"/>
        <v>Desarrollo del Sistema de Educación Superior</v>
      </c>
      <c r="K797" s="96" t="s">
        <v>411</v>
      </c>
    </row>
    <row r="798" spans="3:11" x14ac:dyDescent="0.25">
      <c r="C798" s="143"/>
      <c r="D798" s="149"/>
      <c r="E798" s="116"/>
      <c r="F798" s="95">
        <f t="shared" si="36"/>
        <v>0</v>
      </c>
      <c r="G798" s="159"/>
      <c r="H798" s="144"/>
      <c r="I798" s="128" t="e">
        <f>VLOOKUP(H798,Presupuesto!$B$11:$C$565,2,0)</f>
        <v>#N/A</v>
      </c>
      <c r="J798" s="96" t="str">
        <f t="shared" si="37"/>
        <v>Desarrollo del Sistema de Educación Superior</v>
      </c>
      <c r="K798" s="96" t="s">
        <v>411</v>
      </c>
    </row>
    <row r="799" spans="3:11" x14ac:dyDescent="0.25">
      <c r="C799" s="143"/>
      <c r="D799" s="149"/>
      <c r="E799" s="116"/>
      <c r="F799" s="95">
        <f t="shared" si="36"/>
        <v>0</v>
      </c>
      <c r="G799" s="159"/>
      <c r="H799" s="144"/>
      <c r="I799" s="128" t="e">
        <f>VLOOKUP(H799,Presupuesto!$B$11:$C$565,2,0)</f>
        <v>#N/A</v>
      </c>
      <c r="J799" s="96" t="str">
        <f t="shared" si="37"/>
        <v>Desarrollo del Sistema de Educación Superior</v>
      </c>
      <c r="K799" s="96" t="s">
        <v>411</v>
      </c>
    </row>
    <row r="800" spans="3:11" ht="15.75" thickBot="1" x14ac:dyDescent="0.3">
      <c r="C800" s="145"/>
      <c r="D800" s="157"/>
      <c r="E800" s="101"/>
      <c r="F800" s="103">
        <f t="shared" si="36"/>
        <v>0</v>
      </c>
      <c r="G800" s="160"/>
      <c r="H800" s="146"/>
      <c r="I800" s="130" t="e">
        <f>VLOOKUP(H800,Presupuesto!$B$11:$C$565,2,0)</f>
        <v>#N/A</v>
      </c>
      <c r="J800" s="104" t="str">
        <f t="shared" si="37"/>
        <v>Desarrollo del Sistema de Educación Superior</v>
      </c>
      <c r="K800" s="122" t="s">
        <v>393</v>
      </c>
    </row>
    <row r="802" spans="3:11" ht="15.75" thickBot="1" x14ac:dyDescent="0.3"/>
    <row r="803" spans="3:11" ht="15.75" thickBot="1" x14ac:dyDescent="0.3">
      <c r="C803" s="155" t="s">
        <v>53</v>
      </c>
      <c r="D803" s="324">
        <f>SUM(F810:F844)</f>
        <v>0</v>
      </c>
      <c r="F803" s="70"/>
      <c r="G803" s="78"/>
      <c r="H803" s="70"/>
      <c r="I803" s="70"/>
    </row>
    <row r="804" spans="3:11" x14ac:dyDescent="0.25">
      <c r="C804" s="70"/>
      <c r="D804" s="31"/>
      <c r="E804" s="91"/>
      <c r="F804" s="91"/>
      <c r="G804" s="91"/>
      <c r="H804" s="75"/>
      <c r="I804" s="75"/>
      <c r="J804" s="75"/>
      <c r="K804" s="110"/>
    </row>
    <row r="805" spans="3:11" x14ac:dyDescent="0.25">
      <c r="C805" s="70"/>
      <c r="D805" s="31"/>
      <c r="E805" s="91"/>
      <c r="F805" s="91"/>
      <c r="G805" s="91"/>
      <c r="H805" s="75"/>
      <c r="I805" s="75"/>
      <c r="J805" s="75"/>
      <c r="K805" s="110"/>
    </row>
    <row r="806" spans="3:11" ht="15.75" x14ac:dyDescent="0.25">
      <c r="C806" s="200" t="s">
        <v>391</v>
      </c>
      <c r="D806" s="322"/>
      <c r="E806" s="91"/>
      <c r="F806" s="91"/>
      <c r="G806" s="91"/>
      <c r="H806" s="75"/>
      <c r="I806" s="75"/>
      <c r="J806" s="75"/>
      <c r="K806" s="110"/>
    </row>
    <row r="807" spans="3:11" ht="18.75" x14ac:dyDescent="0.25">
      <c r="C807" s="205"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TIC_vacía'!$F:$G,2,FALSE),IFERROR(VLOOKUP(D806,'16. Desa. del Sistema Educ.Sup.'!$F:$G,2,FALSE),IFERROR(VLOOKUP(D806,'8. Cultura de Inno. Insti...'!$F:$G,2,FALSE),VLOOKUP(D806,'7. Lo Esencial de la Reforma U.'!$F:$G,2,0)))))))))))))))))</f>
        <v>#N/A</v>
      </c>
      <c r="D807" s="31"/>
      <c r="E807" s="91"/>
      <c r="F807" s="91"/>
      <c r="G807" s="91"/>
      <c r="H807" s="75"/>
      <c r="I807" s="75"/>
      <c r="J807" s="75"/>
      <c r="K807" s="110"/>
    </row>
    <row r="808" spans="3:11" ht="15.75" thickBot="1" x14ac:dyDescent="0.3">
      <c r="F808" s="91"/>
      <c r="G808" s="75"/>
      <c r="H808" s="75"/>
      <c r="I808" s="75"/>
    </row>
    <row r="809" spans="3:11" ht="30.75" thickBot="1" x14ac:dyDescent="0.3">
      <c r="C809" s="127" t="s">
        <v>44</v>
      </c>
      <c r="D809" s="127" t="s">
        <v>55</v>
      </c>
      <c r="E809" s="134" t="s">
        <v>57</v>
      </c>
      <c r="F809" s="133" t="s">
        <v>27</v>
      </c>
      <c r="G809" s="131" t="s">
        <v>130</v>
      </c>
      <c r="H809" s="134" t="s">
        <v>46</v>
      </c>
      <c r="I809" s="131" t="s">
        <v>131</v>
      </c>
      <c r="J809" s="131" t="s">
        <v>409</v>
      </c>
      <c r="K809" s="131" t="s">
        <v>410</v>
      </c>
    </row>
    <row r="810" spans="3:11" x14ac:dyDescent="0.25">
      <c r="C810" s="215" t="s">
        <v>438</v>
      </c>
      <c r="D810" s="216"/>
      <c r="E810" s="214">
        <f>HLOOKUP(C810,$AH$2:$BU$3,2,0)</f>
        <v>620</v>
      </c>
      <c r="F810" s="95">
        <f t="shared" ref="F810:F844" si="38">D810*E810</f>
        <v>0</v>
      </c>
      <c r="G810" s="159"/>
      <c r="H810" s="140"/>
      <c r="I810" s="128" t="e">
        <f>VLOOKUP(H810,Presupuesto!$B$11:$C$565,2,0)</f>
        <v>#N/A</v>
      </c>
      <c r="J810" s="213" t="s">
        <v>1453</v>
      </c>
      <c r="K810" s="96" t="s">
        <v>393</v>
      </c>
    </row>
    <row r="811" spans="3:11" x14ac:dyDescent="0.25">
      <c r="C811" s="139"/>
      <c r="D811" s="156"/>
      <c r="E811" s="121"/>
      <c r="F811" s="95">
        <f t="shared" si="38"/>
        <v>0</v>
      </c>
      <c r="G811" s="159"/>
      <c r="H811" s="140"/>
      <c r="I811" s="128" t="e">
        <f>VLOOKUP(H811,Presupuesto!$B$11:$C$565,2,0)</f>
        <v>#N/A</v>
      </c>
      <c r="J811" s="96" t="str">
        <f>$J$810</f>
        <v>Desarrollo del Sistema de Educación Superior</v>
      </c>
      <c r="K811" s="96" t="s">
        <v>411</v>
      </c>
    </row>
    <row r="812" spans="3:11" x14ac:dyDescent="0.25">
      <c r="C812" s="139"/>
      <c r="D812" s="156"/>
      <c r="E812" s="121"/>
      <c r="F812" s="95">
        <f t="shared" si="38"/>
        <v>0</v>
      </c>
      <c r="G812" s="159"/>
      <c r="H812" s="140"/>
      <c r="I812" s="128" t="e">
        <f>VLOOKUP(H812,Presupuesto!$B$11:$C$565,2,0)</f>
        <v>#N/A</v>
      </c>
      <c r="J812" s="96" t="str">
        <f t="shared" ref="J812:J844" si="39">$J$810</f>
        <v>Desarrollo del Sistema de Educación Superior</v>
      </c>
      <c r="K812" s="96" t="s">
        <v>411</v>
      </c>
    </row>
    <row r="813" spans="3:11" x14ac:dyDescent="0.25">
      <c r="C813" s="139"/>
      <c r="D813" s="156"/>
      <c r="E813" s="121"/>
      <c r="F813" s="95">
        <f t="shared" si="38"/>
        <v>0</v>
      </c>
      <c r="G813" s="159"/>
      <c r="H813" s="140"/>
      <c r="I813" s="128" t="e">
        <f>VLOOKUP(H813,Presupuesto!$B$11:$C$565,2,0)</f>
        <v>#N/A</v>
      </c>
      <c r="J813" s="96" t="str">
        <f t="shared" si="39"/>
        <v>Desarrollo del Sistema de Educación Superior</v>
      </c>
      <c r="K813" s="96" t="s">
        <v>411</v>
      </c>
    </row>
    <row r="814" spans="3:11" x14ac:dyDescent="0.25">
      <c r="C814" s="139"/>
      <c r="D814" s="156"/>
      <c r="E814" s="121"/>
      <c r="F814" s="95">
        <f t="shared" si="38"/>
        <v>0</v>
      </c>
      <c r="G814" s="159"/>
      <c r="H814" s="140"/>
      <c r="I814" s="128" t="e">
        <f>VLOOKUP(H814,Presupuesto!$B$11:$C$565,2,0)</f>
        <v>#N/A</v>
      </c>
      <c r="J814" s="96" t="str">
        <f t="shared" si="39"/>
        <v>Desarrollo del Sistema de Educación Superior</v>
      </c>
      <c r="K814" s="96" t="s">
        <v>411</v>
      </c>
    </row>
    <row r="815" spans="3:11" x14ac:dyDescent="0.25">
      <c r="C815" s="139"/>
      <c r="D815" s="156"/>
      <c r="E815" s="121"/>
      <c r="F815" s="95">
        <f t="shared" si="38"/>
        <v>0</v>
      </c>
      <c r="G815" s="159"/>
      <c r="H815" s="140"/>
      <c r="I815" s="128" t="e">
        <f>VLOOKUP(H815,Presupuesto!$B$11:$C$565,2,0)</f>
        <v>#N/A</v>
      </c>
      <c r="J815" s="96" t="str">
        <f t="shared" si="39"/>
        <v>Desarrollo del Sistema de Educación Superior</v>
      </c>
      <c r="K815" s="96" t="s">
        <v>400</v>
      </c>
    </row>
    <row r="816" spans="3:11" x14ac:dyDescent="0.25">
      <c r="C816" s="139"/>
      <c r="D816" s="156"/>
      <c r="E816" s="121"/>
      <c r="F816" s="95">
        <f t="shared" si="38"/>
        <v>0</v>
      </c>
      <c r="G816" s="159"/>
      <c r="H816" s="140"/>
      <c r="I816" s="128" t="e">
        <f>VLOOKUP(H816,Presupuesto!$B$11:$C$565,2,0)</f>
        <v>#N/A</v>
      </c>
      <c r="J816" s="96" t="str">
        <f t="shared" si="39"/>
        <v>Desarrollo del Sistema de Educación Superior</v>
      </c>
      <c r="K816" s="96" t="s">
        <v>411</v>
      </c>
    </row>
    <row r="817" spans="3:11" x14ac:dyDescent="0.25">
      <c r="C817" s="139"/>
      <c r="D817" s="156"/>
      <c r="E817" s="121"/>
      <c r="F817" s="95">
        <f t="shared" si="38"/>
        <v>0</v>
      </c>
      <c r="G817" s="159"/>
      <c r="H817" s="140"/>
      <c r="I817" s="128" t="e">
        <f>VLOOKUP(H817,Presupuesto!$B$11:$C$565,2,0)</f>
        <v>#N/A</v>
      </c>
      <c r="J817" s="96" t="str">
        <f t="shared" si="39"/>
        <v>Desarrollo del Sistema de Educación Superior</v>
      </c>
      <c r="K817" s="96" t="s">
        <v>411</v>
      </c>
    </row>
    <row r="818" spans="3:11" x14ac:dyDescent="0.25">
      <c r="C818" s="139"/>
      <c r="D818" s="156"/>
      <c r="E818" s="121"/>
      <c r="F818" s="95">
        <f t="shared" si="38"/>
        <v>0</v>
      </c>
      <c r="G818" s="159"/>
      <c r="H818" s="140"/>
      <c r="I818" s="128" t="e">
        <f>VLOOKUP(H818,Presupuesto!$B$11:$C$565,2,0)</f>
        <v>#N/A</v>
      </c>
      <c r="J818" s="96" t="str">
        <f t="shared" si="39"/>
        <v>Desarrollo del Sistema de Educación Superior</v>
      </c>
      <c r="K818" s="96" t="s">
        <v>411</v>
      </c>
    </row>
    <row r="819" spans="3:11" x14ac:dyDescent="0.25">
      <c r="C819" s="139"/>
      <c r="D819" s="156"/>
      <c r="E819" s="121"/>
      <c r="F819" s="95">
        <f t="shared" si="38"/>
        <v>0</v>
      </c>
      <c r="G819" s="159"/>
      <c r="H819" s="140"/>
      <c r="I819" s="128" t="e">
        <f>VLOOKUP(H819,Presupuesto!$B$11:$C$565,2,0)</f>
        <v>#N/A</v>
      </c>
      <c r="J819" s="96" t="str">
        <f t="shared" si="39"/>
        <v>Desarrollo del Sistema de Educación Superior</v>
      </c>
      <c r="K819" s="96" t="s">
        <v>411</v>
      </c>
    </row>
    <row r="820" spans="3:11" x14ac:dyDescent="0.25">
      <c r="C820" s="139"/>
      <c r="D820" s="156"/>
      <c r="E820" s="121"/>
      <c r="F820" s="95">
        <f t="shared" si="38"/>
        <v>0</v>
      </c>
      <c r="G820" s="159"/>
      <c r="H820" s="140"/>
      <c r="I820" s="128" t="e">
        <f>VLOOKUP(H820,Presupuesto!$B$11:$C$565,2,0)</f>
        <v>#N/A</v>
      </c>
      <c r="J820" s="96" t="str">
        <f t="shared" si="39"/>
        <v>Desarrollo del Sistema de Educación Superior</v>
      </c>
      <c r="K820" s="96" t="s">
        <v>411</v>
      </c>
    </row>
    <row r="821" spans="3:11" x14ac:dyDescent="0.25">
      <c r="C821" s="139"/>
      <c r="D821" s="156"/>
      <c r="E821" s="121"/>
      <c r="F821" s="95">
        <f t="shared" si="38"/>
        <v>0</v>
      </c>
      <c r="G821" s="159"/>
      <c r="H821" s="140"/>
      <c r="I821" s="128" t="e">
        <f>VLOOKUP(H821,Presupuesto!$B$11:$C$565,2,0)</f>
        <v>#N/A</v>
      </c>
      <c r="J821" s="96" t="str">
        <f t="shared" si="39"/>
        <v>Desarrollo del Sistema de Educación Superior</v>
      </c>
      <c r="K821" s="96" t="s">
        <v>411</v>
      </c>
    </row>
    <row r="822" spans="3:11" x14ac:dyDescent="0.25">
      <c r="C822" s="139"/>
      <c r="D822" s="156"/>
      <c r="E822" s="121"/>
      <c r="F822" s="95">
        <f t="shared" si="38"/>
        <v>0</v>
      </c>
      <c r="G822" s="159"/>
      <c r="H822" s="140"/>
      <c r="I822" s="128" t="e">
        <f>VLOOKUP(H822,Presupuesto!$B$11:$C$565,2,0)</f>
        <v>#N/A</v>
      </c>
      <c r="J822" s="96" t="str">
        <f t="shared" si="39"/>
        <v>Desarrollo del Sistema de Educación Superior</v>
      </c>
      <c r="K822" s="96" t="s">
        <v>411</v>
      </c>
    </row>
    <row r="823" spans="3:11" x14ac:dyDescent="0.25">
      <c r="C823" s="139"/>
      <c r="D823" s="156"/>
      <c r="E823" s="121"/>
      <c r="F823" s="95">
        <f t="shared" si="38"/>
        <v>0</v>
      </c>
      <c r="G823" s="159"/>
      <c r="H823" s="140"/>
      <c r="I823" s="128" t="e">
        <f>VLOOKUP(H823,Presupuesto!$B$11:$C$565,2,0)</f>
        <v>#N/A</v>
      </c>
      <c r="J823" s="96" t="str">
        <f t="shared" si="39"/>
        <v>Desarrollo del Sistema de Educación Superior</v>
      </c>
      <c r="K823" s="96" t="s">
        <v>411</v>
      </c>
    </row>
    <row r="824" spans="3:11" x14ac:dyDescent="0.25">
      <c r="C824" s="139"/>
      <c r="D824" s="156"/>
      <c r="E824" s="121"/>
      <c r="F824" s="95">
        <f t="shared" si="38"/>
        <v>0</v>
      </c>
      <c r="G824" s="159"/>
      <c r="H824" s="140"/>
      <c r="I824" s="128" t="e">
        <f>VLOOKUP(H824,Presupuesto!$B$11:$C$565,2,0)</f>
        <v>#N/A</v>
      </c>
      <c r="J824" s="96" t="str">
        <f t="shared" si="39"/>
        <v>Desarrollo del Sistema de Educación Superior</v>
      </c>
      <c r="K824" s="96" t="s">
        <v>411</v>
      </c>
    </row>
    <row r="825" spans="3:11" x14ac:dyDescent="0.25">
      <c r="C825" s="139"/>
      <c r="D825" s="156"/>
      <c r="E825" s="121"/>
      <c r="F825" s="95">
        <f t="shared" si="38"/>
        <v>0</v>
      </c>
      <c r="G825" s="159"/>
      <c r="H825" s="140"/>
      <c r="I825" s="128" t="e">
        <f>VLOOKUP(H825,Presupuesto!$B$11:$C$565,2,0)</f>
        <v>#N/A</v>
      </c>
      <c r="J825" s="96" t="str">
        <f t="shared" si="39"/>
        <v>Desarrollo del Sistema de Educación Superior</v>
      </c>
      <c r="K825" s="96" t="s">
        <v>411</v>
      </c>
    </row>
    <row r="826" spans="3:11" x14ac:dyDescent="0.25">
      <c r="C826" s="139"/>
      <c r="D826" s="156"/>
      <c r="E826" s="121"/>
      <c r="F826" s="95">
        <f t="shared" si="38"/>
        <v>0</v>
      </c>
      <c r="G826" s="159"/>
      <c r="H826" s="140"/>
      <c r="I826" s="128" t="e">
        <f>VLOOKUP(H826,Presupuesto!$B$11:$C$565,2,0)</f>
        <v>#N/A</v>
      </c>
      <c r="J826" s="96" t="str">
        <f t="shared" si="39"/>
        <v>Desarrollo del Sistema de Educación Superior</v>
      </c>
      <c r="K826" s="96" t="s">
        <v>411</v>
      </c>
    </row>
    <row r="827" spans="3:11" x14ac:dyDescent="0.25">
      <c r="C827" s="139"/>
      <c r="D827" s="156"/>
      <c r="E827" s="121"/>
      <c r="F827" s="95">
        <f t="shared" si="38"/>
        <v>0</v>
      </c>
      <c r="G827" s="159"/>
      <c r="H827" s="140"/>
      <c r="I827" s="128" t="e">
        <f>VLOOKUP(H827,Presupuesto!$B$11:$C$565,2,0)</f>
        <v>#N/A</v>
      </c>
      <c r="J827" s="96" t="str">
        <f t="shared" si="39"/>
        <v>Desarrollo del Sistema de Educación Superior</v>
      </c>
      <c r="K827" s="96" t="s">
        <v>411</v>
      </c>
    </row>
    <row r="828" spans="3:11" x14ac:dyDescent="0.25">
      <c r="C828" s="139"/>
      <c r="D828" s="156"/>
      <c r="E828" s="121"/>
      <c r="F828" s="95">
        <f t="shared" si="38"/>
        <v>0</v>
      </c>
      <c r="G828" s="159"/>
      <c r="H828" s="140"/>
      <c r="I828" s="128" t="e">
        <f>VLOOKUP(H828,Presupuesto!$B$11:$C$565,2,0)</f>
        <v>#N/A</v>
      </c>
      <c r="J828" s="96" t="str">
        <f t="shared" si="39"/>
        <v>Desarrollo del Sistema de Educación Superior</v>
      </c>
      <c r="K828" s="96" t="s">
        <v>411</v>
      </c>
    </row>
    <row r="829" spans="3:11" x14ac:dyDescent="0.25">
      <c r="C829" s="139"/>
      <c r="D829" s="156"/>
      <c r="E829" s="121"/>
      <c r="F829" s="95">
        <f t="shared" si="38"/>
        <v>0</v>
      </c>
      <c r="G829" s="159"/>
      <c r="H829" s="140"/>
      <c r="I829" s="128" t="e">
        <f>VLOOKUP(H829,Presupuesto!$B$11:$C$565,2,0)</f>
        <v>#N/A</v>
      </c>
      <c r="J829" s="96" t="str">
        <f t="shared" si="39"/>
        <v>Desarrollo del Sistema de Educación Superior</v>
      </c>
      <c r="K829" s="96" t="s">
        <v>411</v>
      </c>
    </row>
    <row r="830" spans="3:11" x14ac:dyDescent="0.25">
      <c r="C830" s="139"/>
      <c r="D830" s="156"/>
      <c r="E830" s="121"/>
      <c r="F830" s="95">
        <f t="shared" si="38"/>
        <v>0</v>
      </c>
      <c r="G830" s="159"/>
      <c r="H830" s="140"/>
      <c r="I830" s="128" t="e">
        <f>VLOOKUP(H830,Presupuesto!$B$11:$C$565,2,0)</f>
        <v>#N/A</v>
      </c>
      <c r="J830" s="96" t="str">
        <f t="shared" si="39"/>
        <v>Desarrollo del Sistema de Educación Superior</v>
      </c>
      <c r="K830" s="96" t="s">
        <v>411</v>
      </c>
    </row>
    <row r="831" spans="3:11" x14ac:dyDescent="0.25">
      <c r="C831" s="139"/>
      <c r="D831" s="156"/>
      <c r="E831" s="121"/>
      <c r="F831" s="95">
        <f t="shared" si="38"/>
        <v>0</v>
      </c>
      <c r="G831" s="159"/>
      <c r="H831" s="140"/>
      <c r="I831" s="128" t="e">
        <f>VLOOKUP(H831,Presupuesto!$B$11:$C$565,2,0)</f>
        <v>#N/A</v>
      </c>
      <c r="J831" s="96" t="str">
        <f t="shared" si="39"/>
        <v>Desarrollo del Sistema de Educación Superior</v>
      </c>
      <c r="K831" s="96" t="s">
        <v>411</v>
      </c>
    </row>
    <row r="832" spans="3:11" x14ac:dyDescent="0.25">
      <c r="C832" s="141"/>
      <c r="D832" s="149"/>
      <c r="E832" s="116"/>
      <c r="F832" s="95">
        <f t="shared" si="38"/>
        <v>0</v>
      </c>
      <c r="G832" s="159"/>
      <c r="H832" s="142"/>
      <c r="I832" s="128" t="e">
        <f>VLOOKUP(H832,Presupuesto!$B$11:$C$565,2,0)</f>
        <v>#N/A</v>
      </c>
      <c r="J832" s="96" t="str">
        <f t="shared" si="39"/>
        <v>Desarrollo del Sistema de Educación Superior</v>
      </c>
      <c r="K832" s="96" t="s">
        <v>411</v>
      </c>
    </row>
    <row r="833" spans="3:11" x14ac:dyDescent="0.25">
      <c r="C833" s="141"/>
      <c r="D833" s="149"/>
      <c r="E833" s="116"/>
      <c r="F833" s="95">
        <f t="shared" si="38"/>
        <v>0</v>
      </c>
      <c r="G833" s="159"/>
      <c r="H833" s="142"/>
      <c r="I833" s="128" t="e">
        <f>VLOOKUP(H833,Presupuesto!$B$11:$C$565,2,0)</f>
        <v>#N/A</v>
      </c>
      <c r="J833" s="96" t="str">
        <f t="shared" si="39"/>
        <v>Desarrollo del Sistema de Educación Superior</v>
      </c>
      <c r="K833" s="96" t="s">
        <v>411</v>
      </c>
    </row>
    <row r="834" spans="3:11" x14ac:dyDescent="0.25">
      <c r="C834" s="141"/>
      <c r="D834" s="149"/>
      <c r="E834" s="116"/>
      <c r="F834" s="95">
        <f t="shared" si="38"/>
        <v>0</v>
      </c>
      <c r="G834" s="159"/>
      <c r="H834" s="142"/>
      <c r="I834" s="128" t="e">
        <f>VLOOKUP(H834,Presupuesto!$B$11:$C$565,2,0)</f>
        <v>#N/A</v>
      </c>
      <c r="J834" s="96" t="str">
        <f t="shared" si="39"/>
        <v>Desarrollo del Sistema de Educación Superior</v>
      </c>
      <c r="K834" s="96" t="s">
        <v>411</v>
      </c>
    </row>
    <row r="835" spans="3:11" x14ac:dyDescent="0.25">
      <c r="C835" s="141"/>
      <c r="D835" s="149"/>
      <c r="E835" s="116"/>
      <c r="F835" s="95">
        <f t="shared" si="38"/>
        <v>0</v>
      </c>
      <c r="G835" s="159"/>
      <c r="H835" s="142"/>
      <c r="I835" s="128" t="e">
        <f>VLOOKUP(H835,Presupuesto!$B$11:$C$565,2,0)</f>
        <v>#N/A</v>
      </c>
      <c r="J835" s="96" t="str">
        <f t="shared" si="39"/>
        <v>Desarrollo del Sistema de Educación Superior</v>
      </c>
      <c r="K835" s="96" t="s">
        <v>411</v>
      </c>
    </row>
    <row r="836" spans="3:11" x14ac:dyDescent="0.25">
      <c r="C836" s="141"/>
      <c r="D836" s="149"/>
      <c r="E836" s="116"/>
      <c r="F836" s="95">
        <f t="shared" si="38"/>
        <v>0</v>
      </c>
      <c r="G836" s="159"/>
      <c r="H836" s="142"/>
      <c r="I836" s="128" t="e">
        <f>VLOOKUP(H836,Presupuesto!$B$11:$C$565,2,0)</f>
        <v>#N/A</v>
      </c>
      <c r="J836" s="96" t="str">
        <f t="shared" si="39"/>
        <v>Desarrollo del Sistema de Educación Superior</v>
      </c>
      <c r="K836" s="96" t="s">
        <v>411</v>
      </c>
    </row>
    <row r="837" spans="3:11" x14ac:dyDescent="0.25">
      <c r="C837" s="141"/>
      <c r="D837" s="149"/>
      <c r="E837" s="116"/>
      <c r="F837" s="95">
        <f t="shared" si="38"/>
        <v>0</v>
      </c>
      <c r="G837" s="159"/>
      <c r="H837" s="142"/>
      <c r="I837" s="128" t="e">
        <f>VLOOKUP(H837,Presupuesto!$B$11:$C$565,2,0)</f>
        <v>#N/A</v>
      </c>
      <c r="J837" s="96" t="str">
        <f t="shared" si="39"/>
        <v>Desarrollo del Sistema de Educación Superior</v>
      </c>
      <c r="K837" s="96" t="s">
        <v>411</v>
      </c>
    </row>
    <row r="838" spans="3:11" x14ac:dyDescent="0.25">
      <c r="C838" s="141"/>
      <c r="D838" s="149"/>
      <c r="E838" s="116"/>
      <c r="F838" s="95">
        <f t="shared" si="38"/>
        <v>0</v>
      </c>
      <c r="G838" s="159"/>
      <c r="H838" s="142"/>
      <c r="I838" s="128" t="e">
        <f>VLOOKUP(H838,Presupuesto!$B$11:$C$565,2,0)</f>
        <v>#N/A</v>
      </c>
      <c r="J838" s="96" t="str">
        <f t="shared" si="39"/>
        <v>Desarrollo del Sistema de Educación Superior</v>
      </c>
      <c r="K838" s="96" t="s">
        <v>411</v>
      </c>
    </row>
    <row r="839" spans="3:11" x14ac:dyDescent="0.25">
      <c r="C839" s="141"/>
      <c r="D839" s="149"/>
      <c r="E839" s="116"/>
      <c r="F839" s="95">
        <f t="shared" si="38"/>
        <v>0</v>
      </c>
      <c r="G839" s="159"/>
      <c r="H839" s="142"/>
      <c r="I839" s="128" t="e">
        <f>VLOOKUP(H839,Presupuesto!$B$11:$C$565,2,0)</f>
        <v>#N/A</v>
      </c>
      <c r="J839" s="96" t="str">
        <f t="shared" si="39"/>
        <v>Desarrollo del Sistema de Educación Superior</v>
      </c>
      <c r="K839" s="96" t="s">
        <v>411</v>
      </c>
    </row>
    <row r="840" spans="3:11" x14ac:dyDescent="0.25">
      <c r="C840" s="143"/>
      <c r="D840" s="149"/>
      <c r="E840" s="116"/>
      <c r="F840" s="95">
        <f t="shared" si="38"/>
        <v>0</v>
      </c>
      <c r="G840" s="159"/>
      <c r="H840" s="144"/>
      <c r="I840" s="128" t="e">
        <f>VLOOKUP(H840,Presupuesto!$B$11:$C$565,2,0)</f>
        <v>#N/A</v>
      </c>
      <c r="J840" s="96" t="str">
        <f t="shared" si="39"/>
        <v>Desarrollo del Sistema de Educación Superior</v>
      </c>
      <c r="K840" s="96" t="s">
        <v>402</v>
      </c>
    </row>
    <row r="841" spans="3:11" x14ac:dyDescent="0.25">
      <c r="C841" s="143"/>
      <c r="D841" s="149"/>
      <c r="E841" s="116"/>
      <c r="F841" s="95">
        <f t="shared" si="38"/>
        <v>0</v>
      </c>
      <c r="G841" s="159"/>
      <c r="H841" s="144"/>
      <c r="I841" s="128" t="e">
        <f>VLOOKUP(H841,Presupuesto!$B$11:$C$565,2,0)</f>
        <v>#N/A</v>
      </c>
      <c r="J841" s="96" t="str">
        <f t="shared" si="39"/>
        <v>Desarrollo del Sistema de Educación Superior</v>
      </c>
      <c r="K841" s="96" t="s">
        <v>411</v>
      </c>
    </row>
    <row r="842" spans="3:11" x14ac:dyDescent="0.25">
      <c r="C842" s="143"/>
      <c r="D842" s="149"/>
      <c r="E842" s="116"/>
      <c r="F842" s="95">
        <f t="shared" si="38"/>
        <v>0</v>
      </c>
      <c r="G842" s="159"/>
      <c r="H842" s="144"/>
      <c r="I842" s="128" t="e">
        <f>VLOOKUP(H842,Presupuesto!$B$11:$C$565,2,0)</f>
        <v>#N/A</v>
      </c>
      <c r="J842" s="96" t="str">
        <f t="shared" si="39"/>
        <v>Desarrollo del Sistema de Educación Superior</v>
      </c>
      <c r="K842" s="96" t="s">
        <v>411</v>
      </c>
    </row>
    <row r="843" spans="3:11" x14ac:dyDescent="0.25">
      <c r="C843" s="143"/>
      <c r="D843" s="149"/>
      <c r="E843" s="116"/>
      <c r="F843" s="95">
        <f t="shared" si="38"/>
        <v>0</v>
      </c>
      <c r="G843" s="159"/>
      <c r="H843" s="144"/>
      <c r="I843" s="128" t="e">
        <f>VLOOKUP(H843,Presupuesto!$B$11:$C$565,2,0)</f>
        <v>#N/A</v>
      </c>
      <c r="J843" s="96" t="str">
        <f t="shared" si="39"/>
        <v>Desarrollo del Sistema de Educación Superior</v>
      </c>
      <c r="K843" s="96" t="s">
        <v>411</v>
      </c>
    </row>
    <row r="844" spans="3:11" ht="15.75" thickBot="1" x14ac:dyDescent="0.3">
      <c r="C844" s="145"/>
      <c r="D844" s="157"/>
      <c r="E844" s="101"/>
      <c r="F844" s="103">
        <f t="shared" si="38"/>
        <v>0</v>
      </c>
      <c r="G844" s="160"/>
      <c r="H844" s="146"/>
      <c r="I844" s="130" t="e">
        <f>VLOOKUP(H844,Presupuesto!$B$11:$C$565,2,0)</f>
        <v>#N/A</v>
      </c>
      <c r="J844" s="104" t="str">
        <f t="shared" si="39"/>
        <v>Desarrollo del Sistema de Educación Superior</v>
      </c>
      <c r="K844" s="122" t="s">
        <v>393</v>
      </c>
    </row>
    <row r="846" spans="3:11" ht="15.75" thickBot="1" x14ac:dyDescent="0.3">
      <c r="F846" s="88"/>
      <c r="G846" s="87"/>
      <c r="H846" s="88"/>
      <c r="I846" s="88"/>
    </row>
    <row r="847" spans="3:11" ht="15.75" thickBot="1" x14ac:dyDescent="0.3">
      <c r="C847" s="155" t="s">
        <v>53</v>
      </c>
      <c r="D847" s="324">
        <f>SUM(F854:F888)</f>
        <v>0</v>
      </c>
      <c r="F847" s="70"/>
      <c r="G847" s="78"/>
      <c r="H847" s="70"/>
      <c r="I847" s="70"/>
    </row>
    <row r="848" spans="3:11" x14ac:dyDescent="0.25">
      <c r="C848" s="70"/>
      <c r="D848" s="31"/>
      <c r="E848" s="91"/>
      <c r="F848" s="91"/>
      <c r="G848" s="91"/>
      <c r="H848" s="75"/>
      <c r="I848" s="75"/>
      <c r="J848" s="75"/>
      <c r="K848" s="110"/>
    </row>
    <row r="849" spans="3:11" x14ac:dyDescent="0.25">
      <c r="C849" s="70"/>
      <c r="D849" s="31"/>
      <c r="E849" s="91"/>
      <c r="F849" s="91"/>
      <c r="G849" s="91"/>
      <c r="H849" s="75"/>
      <c r="I849" s="75"/>
      <c r="J849" s="75"/>
      <c r="K849" s="110"/>
    </row>
    <row r="850" spans="3:11" ht="15.75" x14ac:dyDescent="0.25">
      <c r="C850" s="200" t="s">
        <v>391</v>
      </c>
      <c r="D850" s="322"/>
      <c r="E850" s="91"/>
      <c r="F850" s="91"/>
      <c r="G850" s="91"/>
      <c r="H850" s="75"/>
      <c r="I850" s="75"/>
      <c r="J850" s="75"/>
      <c r="K850" s="110"/>
    </row>
    <row r="851" spans="3:11" ht="18.75" x14ac:dyDescent="0.25">
      <c r="C851" s="205"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TIC_vacía'!$F:$G,2,FALSE),IFERROR(VLOOKUP(D850,'16. Desa. del Sistema Educ.Sup.'!$F:$G,2,FALSE),IFERROR(VLOOKUP(D850,'8. Cultura de Inno. Insti...'!$F:$G,2,FALSE),VLOOKUP(D850,'7. Lo Esencial de la Reforma U.'!$F:$G,2,0)))))))))))))))))</f>
        <v>#N/A</v>
      </c>
      <c r="D851" s="31"/>
      <c r="E851" s="91"/>
      <c r="F851" s="91"/>
      <c r="G851" s="91"/>
      <c r="H851" s="75"/>
      <c r="I851" s="75"/>
      <c r="J851" s="75"/>
      <c r="K851" s="110"/>
    </row>
    <row r="852" spans="3:11" ht="15.75" thickBot="1" x14ac:dyDescent="0.3">
      <c r="F852" s="91"/>
      <c r="G852" s="75"/>
      <c r="H852" s="75"/>
      <c r="I852" s="75"/>
    </row>
    <row r="853" spans="3:11" ht="30.75" thickBot="1" x14ac:dyDescent="0.3">
      <c r="C853" s="127" t="s">
        <v>44</v>
      </c>
      <c r="D853" s="127" t="s">
        <v>55</v>
      </c>
      <c r="E853" s="134" t="s">
        <v>57</v>
      </c>
      <c r="F853" s="133" t="s">
        <v>27</v>
      </c>
      <c r="G853" s="131" t="s">
        <v>130</v>
      </c>
      <c r="H853" s="134" t="s">
        <v>46</v>
      </c>
      <c r="I853" s="131" t="s">
        <v>131</v>
      </c>
      <c r="J853" s="131" t="s">
        <v>409</v>
      </c>
      <c r="K853" s="131" t="s">
        <v>410</v>
      </c>
    </row>
    <row r="854" spans="3:11" x14ac:dyDescent="0.25">
      <c r="C854" s="215" t="s">
        <v>438</v>
      </c>
      <c r="D854" s="216"/>
      <c r="E854" s="214">
        <f>HLOOKUP(C854,$AH$2:$BU$3,2,0)</f>
        <v>620</v>
      </c>
      <c r="F854" s="95">
        <f t="shared" ref="F854:F888" si="40">D854*E854</f>
        <v>0</v>
      </c>
      <c r="G854" s="159"/>
      <c r="H854" s="140"/>
      <c r="I854" s="128" t="e">
        <f>VLOOKUP(H854,Presupuesto!$B$11:$C$565,2,0)</f>
        <v>#N/A</v>
      </c>
      <c r="J854" s="213" t="s">
        <v>1453</v>
      </c>
      <c r="K854" s="96" t="s">
        <v>393</v>
      </c>
    </row>
    <row r="855" spans="3:11" x14ac:dyDescent="0.25">
      <c r="C855" s="139"/>
      <c r="D855" s="156"/>
      <c r="E855" s="121"/>
      <c r="F855" s="95">
        <f t="shared" si="40"/>
        <v>0</v>
      </c>
      <c r="G855" s="159"/>
      <c r="H855" s="140"/>
      <c r="I855" s="128" t="e">
        <f>VLOOKUP(H855,Presupuesto!$B$11:$C$565,2,0)</f>
        <v>#N/A</v>
      </c>
      <c r="J855" s="96" t="str">
        <f>$J$854</f>
        <v>Desarrollo del Sistema de Educación Superior</v>
      </c>
      <c r="K855" s="96" t="s">
        <v>411</v>
      </c>
    </row>
    <row r="856" spans="3:11" x14ac:dyDescent="0.25">
      <c r="C856" s="139"/>
      <c r="D856" s="156"/>
      <c r="E856" s="121"/>
      <c r="F856" s="95">
        <f t="shared" si="40"/>
        <v>0</v>
      </c>
      <c r="G856" s="159"/>
      <c r="H856" s="140"/>
      <c r="I856" s="128" t="e">
        <f>VLOOKUP(H856,Presupuesto!$B$11:$C$565,2,0)</f>
        <v>#N/A</v>
      </c>
      <c r="J856" s="96" t="str">
        <f t="shared" ref="J856:J888" si="41">$J$854</f>
        <v>Desarrollo del Sistema de Educación Superior</v>
      </c>
      <c r="K856" s="96" t="s">
        <v>411</v>
      </c>
    </row>
    <row r="857" spans="3:11" x14ac:dyDescent="0.25">
      <c r="C857" s="139"/>
      <c r="D857" s="156"/>
      <c r="E857" s="121"/>
      <c r="F857" s="95">
        <f t="shared" si="40"/>
        <v>0</v>
      </c>
      <c r="G857" s="159"/>
      <c r="H857" s="140"/>
      <c r="I857" s="128" t="e">
        <f>VLOOKUP(H857,Presupuesto!$B$11:$C$565,2,0)</f>
        <v>#N/A</v>
      </c>
      <c r="J857" s="96" t="str">
        <f t="shared" si="41"/>
        <v>Desarrollo del Sistema de Educación Superior</v>
      </c>
      <c r="K857" s="96" t="s">
        <v>411</v>
      </c>
    </row>
    <row r="858" spans="3:11" x14ac:dyDescent="0.25">
      <c r="C858" s="139"/>
      <c r="D858" s="156"/>
      <c r="E858" s="121"/>
      <c r="F858" s="95">
        <f t="shared" si="40"/>
        <v>0</v>
      </c>
      <c r="G858" s="159"/>
      <c r="H858" s="140"/>
      <c r="I858" s="128" t="e">
        <f>VLOOKUP(H858,Presupuesto!$B$11:$C$565,2,0)</f>
        <v>#N/A</v>
      </c>
      <c r="J858" s="96" t="str">
        <f t="shared" si="41"/>
        <v>Desarrollo del Sistema de Educación Superior</v>
      </c>
      <c r="K858" s="96" t="s">
        <v>411</v>
      </c>
    </row>
    <row r="859" spans="3:11" x14ac:dyDescent="0.25">
      <c r="C859" s="139"/>
      <c r="D859" s="156"/>
      <c r="E859" s="121"/>
      <c r="F859" s="95">
        <f t="shared" si="40"/>
        <v>0</v>
      </c>
      <c r="G859" s="159"/>
      <c r="H859" s="140"/>
      <c r="I859" s="128" t="e">
        <f>VLOOKUP(H859,Presupuesto!$B$11:$C$565,2,0)</f>
        <v>#N/A</v>
      </c>
      <c r="J859" s="96" t="str">
        <f t="shared" si="41"/>
        <v>Desarrollo del Sistema de Educación Superior</v>
      </c>
      <c r="K859" s="96" t="s">
        <v>400</v>
      </c>
    </row>
    <row r="860" spans="3:11" x14ac:dyDescent="0.25">
      <c r="C860" s="139"/>
      <c r="D860" s="156"/>
      <c r="E860" s="121"/>
      <c r="F860" s="95">
        <f t="shared" si="40"/>
        <v>0</v>
      </c>
      <c r="G860" s="159"/>
      <c r="H860" s="140"/>
      <c r="I860" s="128" t="e">
        <f>VLOOKUP(H860,Presupuesto!$B$11:$C$565,2,0)</f>
        <v>#N/A</v>
      </c>
      <c r="J860" s="96" t="str">
        <f t="shared" si="41"/>
        <v>Desarrollo del Sistema de Educación Superior</v>
      </c>
      <c r="K860" s="96" t="s">
        <v>411</v>
      </c>
    </row>
    <row r="861" spans="3:11" x14ac:dyDescent="0.25">
      <c r="C861" s="139"/>
      <c r="D861" s="156"/>
      <c r="E861" s="121"/>
      <c r="F861" s="95">
        <f t="shared" si="40"/>
        <v>0</v>
      </c>
      <c r="G861" s="159"/>
      <c r="H861" s="140"/>
      <c r="I861" s="128" t="e">
        <f>VLOOKUP(H861,Presupuesto!$B$11:$C$565,2,0)</f>
        <v>#N/A</v>
      </c>
      <c r="J861" s="96" t="str">
        <f t="shared" si="41"/>
        <v>Desarrollo del Sistema de Educación Superior</v>
      </c>
      <c r="K861" s="96" t="s">
        <v>411</v>
      </c>
    </row>
    <row r="862" spans="3:11" x14ac:dyDescent="0.25">
      <c r="C862" s="139"/>
      <c r="D862" s="156"/>
      <c r="E862" s="121"/>
      <c r="F862" s="95">
        <f t="shared" si="40"/>
        <v>0</v>
      </c>
      <c r="G862" s="159"/>
      <c r="H862" s="140"/>
      <c r="I862" s="128" t="e">
        <f>VLOOKUP(H862,Presupuesto!$B$11:$C$565,2,0)</f>
        <v>#N/A</v>
      </c>
      <c r="J862" s="96" t="str">
        <f t="shared" si="41"/>
        <v>Desarrollo del Sistema de Educación Superior</v>
      </c>
      <c r="K862" s="96" t="s">
        <v>411</v>
      </c>
    </row>
    <row r="863" spans="3:11" x14ac:dyDescent="0.25">
      <c r="C863" s="139"/>
      <c r="D863" s="156"/>
      <c r="E863" s="121"/>
      <c r="F863" s="95">
        <f t="shared" si="40"/>
        <v>0</v>
      </c>
      <c r="G863" s="159"/>
      <c r="H863" s="140"/>
      <c r="I863" s="128" t="e">
        <f>VLOOKUP(H863,Presupuesto!$B$11:$C$565,2,0)</f>
        <v>#N/A</v>
      </c>
      <c r="J863" s="96" t="str">
        <f t="shared" si="41"/>
        <v>Desarrollo del Sistema de Educación Superior</v>
      </c>
      <c r="K863" s="96" t="s">
        <v>411</v>
      </c>
    </row>
    <row r="864" spans="3:11" x14ac:dyDescent="0.25">
      <c r="C864" s="139"/>
      <c r="D864" s="156"/>
      <c r="E864" s="121"/>
      <c r="F864" s="95">
        <f t="shared" si="40"/>
        <v>0</v>
      </c>
      <c r="G864" s="159"/>
      <c r="H864" s="140"/>
      <c r="I864" s="128" t="e">
        <f>VLOOKUP(H864,Presupuesto!$B$11:$C$565,2,0)</f>
        <v>#N/A</v>
      </c>
      <c r="J864" s="96" t="str">
        <f t="shared" si="41"/>
        <v>Desarrollo del Sistema de Educación Superior</v>
      </c>
      <c r="K864" s="96" t="s">
        <v>411</v>
      </c>
    </row>
    <row r="865" spans="3:11" x14ac:dyDescent="0.25">
      <c r="C865" s="139"/>
      <c r="D865" s="156"/>
      <c r="E865" s="121"/>
      <c r="F865" s="95">
        <f t="shared" si="40"/>
        <v>0</v>
      </c>
      <c r="G865" s="159"/>
      <c r="H865" s="140"/>
      <c r="I865" s="128" t="e">
        <f>VLOOKUP(H865,Presupuesto!$B$11:$C$565,2,0)</f>
        <v>#N/A</v>
      </c>
      <c r="J865" s="96" t="str">
        <f t="shared" si="41"/>
        <v>Desarrollo del Sistema de Educación Superior</v>
      </c>
      <c r="K865" s="96" t="s">
        <v>411</v>
      </c>
    </row>
    <row r="866" spans="3:11" x14ac:dyDescent="0.25">
      <c r="C866" s="139"/>
      <c r="D866" s="156"/>
      <c r="E866" s="121"/>
      <c r="F866" s="95">
        <f t="shared" si="40"/>
        <v>0</v>
      </c>
      <c r="G866" s="159"/>
      <c r="H866" s="140"/>
      <c r="I866" s="128" t="e">
        <f>VLOOKUP(H866,Presupuesto!$B$11:$C$565,2,0)</f>
        <v>#N/A</v>
      </c>
      <c r="J866" s="96" t="str">
        <f t="shared" si="41"/>
        <v>Desarrollo del Sistema de Educación Superior</v>
      </c>
      <c r="K866" s="96" t="s">
        <v>411</v>
      </c>
    </row>
    <row r="867" spans="3:11" x14ac:dyDescent="0.25">
      <c r="C867" s="139"/>
      <c r="D867" s="156"/>
      <c r="E867" s="121"/>
      <c r="F867" s="95">
        <f t="shared" si="40"/>
        <v>0</v>
      </c>
      <c r="G867" s="159"/>
      <c r="H867" s="140"/>
      <c r="I867" s="128" t="e">
        <f>VLOOKUP(H867,Presupuesto!$B$11:$C$565,2,0)</f>
        <v>#N/A</v>
      </c>
      <c r="J867" s="96" t="str">
        <f t="shared" si="41"/>
        <v>Desarrollo del Sistema de Educación Superior</v>
      </c>
      <c r="K867" s="96" t="s">
        <v>411</v>
      </c>
    </row>
    <row r="868" spans="3:11" x14ac:dyDescent="0.25">
      <c r="C868" s="139"/>
      <c r="D868" s="156"/>
      <c r="E868" s="121"/>
      <c r="F868" s="95">
        <f t="shared" si="40"/>
        <v>0</v>
      </c>
      <c r="G868" s="159"/>
      <c r="H868" s="140"/>
      <c r="I868" s="128" t="e">
        <f>VLOOKUP(H868,Presupuesto!$B$11:$C$565,2,0)</f>
        <v>#N/A</v>
      </c>
      <c r="J868" s="96" t="str">
        <f t="shared" si="41"/>
        <v>Desarrollo del Sistema de Educación Superior</v>
      </c>
      <c r="K868" s="96" t="s">
        <v>411</v>
      </c>
    </row>
    <row r="869" spans="3:11" x14ac:dyDescent="0.25">
      <c r="C869" s="139"/>
      <c r="D869" s="156"/>
      <c r="E869" s="121"/>
      <c r="F869" s="95">
        <f t="shared" si="40"/>
        <v>0</v>
      </c>
      <c r="G869" s="159"/>
      <c r="H869" s="140"/>
      <c r="I869" s="128" t="e">
        <f>VLOOKUP(H869,Presupuesto!$B$11:$C$565,2,0)</f>
        <v>#N/A</v>
      </c>
      <c r="J869" s="96" t="str">
        <f t="shared" si="41"/>
        <v>Desarrollo del Sistema de Educación Superior</v>
      </c>
      <c r="K869" s="96" t="s">
        <v>411</v>
      </c>
    </row>
    <row r="870" spans="3:11" x14ac:dyDescent="0.25">
      <c r="C870" s="139"/>
      <c r="D870" s="156"/>
      <c r="E870" s="121"/>
      <c r="F870" s="95">
        <f t="shared" si="40"/>
        <v>0</v>
      </c>
      <c r="G870" s="159"/>
      <c r="H870" s="140"/>
      <c r="I870" s="128" t="e">
        <f>VLOOKUP(H870,Presupuesto!$B$11:$C$565,2,0)</f>
        <v>#N/A</v>
      </c>
      <c r="J870" s="96" t="str">
        <f t="shared" si="41"/>
        <v>Desarrollo del Sistema de Educación Superior</v>
      </c>
      <c r="K870" s="96" t="s">
        <v>411</v>
      </c>
    </row>
    <row r="871" spans="3:11" x14ac:dyDescent="0.25">
      <c r="C871" s="139"/>
      <c r="D871" s="156"/>
      <c r="E871" s="121"/>
      <c r="F871" s="95">
        <f t="shared" si="40"/>
        <v>0</v>
      </c>
      <c r="G871" s="159"/>
      <c r="H871" s="140"/>
      <c r="I871" s="128" t="e">
        <f>VLOOKUP(H871,Presupuesto!$B$11:$C$565,2,0)</f>
        <v>#N/A</v>
      </c>
      <c r="J871" s="96" t="str">
        <f t="shared" si="41"/>
        <v>Desarrollo del Sistema de Educación Superior</v>
      </c>
      <c r="K871" s="96" t="s">
        <v>411</v>
      </c>
    </row>
    <row r="872" spans="3:11" x14ac:dyDescent="0.25">
      <c r="C872" s="139"/>
      <c r="D872" s="156"/>
      <c r="E872" s="121"/>
      <c r="F872" s="95">
        <f t="shared" si="40"/>
        <v>0</v>
      </c>
      <c r="G872" s="159"/>
      <c r="H872" s="140"/>
      <c r="I872" s="128" t="e">
        <f>VLOOKUP(H872,Presupuesto!$B$11:$C$565,2,0)</f>
        <v>#N/A</v>
      </c>
      <c r="J872" s="96" t="str">
        <f t="shared" si="41"/>
        <v>Desarrollo del Sistema de Educación Superior</v>
      </c>
      <c r="K872" s="96" t="s">
        <v>411</v>
      </c>
    </row>
    <row r="873" spans="3:11" x14ac:dyDescent="0.25">
      <c r="C873" s="139"/>
      <c r="D873" s="156"/>
      <c r="E873" s="121"/>
      <c r="F873" s="95">
        <f t="shared" si="40"/>
        <v>0</v>
      </c>
      <c r="G873" s="159"/>
      <c r="H873" s="140"/>
      <c r="I873" s="128" t="e">
        <f>VLOOKUP(H873,Presupuesto!$B$11:$C$565,2,0)</f>
        <v>#N/A</v>
      </c>
      <c r="J873" s="96" t="str">
        <f t="shared" si="41"/>
        <v>Desarrollo del Sistema de Educación Superior</v>
      </c>
      <c r="K873" s="96" t="s">
        <v>411</v>
      </c>
    </row>
    <row r="874" spans="3:11" x14ac:dyDescent="0.25">
      <c r="C874" s="139"/>
      <c r="D874" s="156"/>
      <c r="E874" s="121"/>
      <c r="F874" s="95">
        <f t="shared" si="40"/>
        <v>0</v>
      </c>
      <c r="G874" s="159"/>
      <c r="H874" s="140"/>
      <c r="I874" s="128" t="e">
        <f>VLOOKUP(H874,Presupuesto!$B$11:$C$565,2,0)</f>
        <v>#N/A</v>
      </c>
      <c r="J874" s="96" t="str">
        <f t="shared" si="41"/>
        <v>Desarrollo del Sistema de Educación Superior</v>
      </c>
      <c r="K874" s="96" t="s">
        <v>411</v>
      </c>
    </row>
    <row r="875" spans="3:11" x14ac:dyDescent="0.25">
      <c r="C875" s="139"/>
      <c r="D875" s="156"/>
      <c r="E875" s="121"/>
      <c r="F875" s="95">
        <f t="shared" si="40"/>
        <v>0</v>
      </c>
      <c r="G875" s="159"/>
      <c r="H875" s="140"/>
      <c r="I875" s="128" t="e">
        <f>VLOOKUP(H875,Presupuesto!$B$11:$C$565,2,0)</f>
        <v>#N/A</v>
      </c>
      <c r="J875" s="96" t="str">
        <f t="shared" si="41"/>
        <v>Desarrollo del Sistema de Educación Superior</v>
      </c>
      <c r="K875" s="96" t="s">
        <v>411</v>
      </c>
    </row>
    <row r="876" spans="3:11" x14ac:dyDescent="0.25">
      <c r="C876" s="141"/>
      <c r="D876" s="149"/>
      <c r="E876" s="116"/>
      <c r="F876" s="95">
        <f t="shared" si="40"/>
        <v>0</v>
      </c>
      <c r="G876" s="159"/>
      <c r="H876" s="142"/>
      <c r="I876" s="128" t="e">
        <f>VLOOKUP(H876,Presupuesto!$B$11:$C$565,2,0)</f>
        <v>#N/A</v>
      </c>
      <c r="J876" s="96" t="str">
        <f t="shared" si="41"/>
        <v>Desarrollo del Sistema de Educación Superior</v>
      </c>
      <c r="K876" s="96" t="s">
        <v>411</v>
      </c>
    </row>
    <row r="877" spans="3:11" x14ac:dyDescent="0.25">
      <c r="C877" s="141"/>
      <c r="D877" s="149"/>
      <c r="E877" s="116"/>
      <c r="F877" s="95">
        <f t="shared" si="40"/>
        <v>0</v>
      </c>
      <c r="G877" s="159"/>
      <c r="H877" s="142"/>
      <c r="I877" s="128" t="e">
        <f>VLOOKUP(H877,Presupuesto!$B$11:$C$565,2,0)</f>
        <v>#N/A</v>
      </c>
      <c r="J877" s="96" t="str">
        <f t="shared" si="41"/>
        <v>Desarrollo del Sistema de Educación Superior</v>
      </c>
      <c r="K877" s="96" t="s">
        <v>411</v>
      </c>
    </row>
    <row r="878" spans="3:11" x14ac:dyDescent="0.25">
      <c r="C878" s="141"/>
      <c r="D878" s="149"/>
      <c r="E878" s="116"/>
      <c r="F878" s="95">
        <f t="shared" si="40"/>
        <v>0</v>
      </c>
      <c r="G878" s="159"/>
      <c r="H878" s="142"/>
      <c r="I878" s="128" t="e">
        <f>VLOOKUP(H878,Presupuesto!$B$11:$C$565,2,0)</f>
        <v>#N/A</v>
      </c>
      <c r="J878" s="96" t="str">
        <f t="shared" si="41"/>
        <v>Desarrollo del Sistema de Educación Superior</v>
      </c>
      <c r="K878" s="96" t="s">
        <v>411</v>
      </c>
    </row>
    <row r="879" spans="3:11" x14ac:dyDescent="0.25">
      <c r="C879" s="141"/>
      <c r="D879" s="149"/>
      <c r="E879" s="116"/>
      <c r="F879" s="95">
        <f t="shared" si="40"/>
        <v>0</v>
      </c>
      <c r="G879" s="159"/>
      <c r="H879" s="142"/>
      <c r="I879" s="128" t="e">
        <f>VLOOKUP(H879,Presupuesto!$B$11:$C$565,2,0)</f>
        <v>#N/A</v>
      </c>
      <c r="J879" s="96" t="str">
        <f t="shared" si="41"/>
        <v>Desarrollo del Sistema de Educación Superior</v>
      </c>
      <c r="K879" s="96" t="s">
        <v>411</v>
      </c>
    </row>
    <row r="880" spans="3:11" x14ac:dyDescent="0.25">
      <c r="C880" s="141"/>
      <c r="D880" s="149"/>
      <c r="E880" s="116"/>
      <c r="F880" s="95">
        <f t="shared" si="40"/>
        <v>0</v>
      </c>
      <c r="G880" s="159"/>
      <c r="H880" s="142"/>
      <c r="I880" s="128" t="e">
        <f>VLOOKUP(H880,Presupuesto!$B$11:$C$565,2,0)</f>
        <v>#N/A</v>
      </c>
      <c r="J880" s="96" t="str">
        <f t="shared" si="41"/>
        <v>Desarrollo del Sistema de Educación Superior</v>
      </c>
      <c r="K880" s="96" t="s">
        <v>411</v>
      </c>
    </row>
    <row r="881" spans="3:11" x14ac:dyDescent="0.25">
      <c r="C881" s="141"/>
      <c r="D881" s="149"/>
      <c r="E881" s="116"/>
      <c r="F881" s="95">
        <f t="shared" si="40"/>
        <v>0</v>
      </c>
      <c r="G881" s="159"/>
      <c r="H881" s="142"/>
      <c r="I881" s="128" t="e">
        <f>VLOOKUP(H881,Presupuesto!$B$11:$C$565,2,0)</f>
        <v>#N/A</v>
      </c>
      <c r="J881" s="96" t="str">
        <f t="shared" si="41"/>
        <v>Desarrollo del Sistema de Educación Superior</v>
      </c>
      <c r="K881" s="96" t="s">
        <v>411</v>
      </c>
    </row>
    <row r="882" spans="3:11" x14ac:dyDescent="0.25">
      <c r="C882" s="141"/>
      <c r="D882" s="149"/>
      <c r="E882" s="116"/>
      <c r="F882" s="95">
        <f t="shared" si="40"/>
        <v>0</v>
      </c>
      <c r="G882" s="159"/>
      <c r="H882" s="142"/>
      <c r="I882" s="128" t="e">
        <f>VLOOKUP(H882,Presupuesto!$B$11:$C$565,2,0)</f>
        <v>#N/A</v>
      </c>
      <c r="J882" s="96" t="str">
        <f t="shared" si="41"/>
        <v>Desarrollo del Sistema de Educación Superior</v>
      </c>
      <c r="K882" s="96" t="s">
        <v>411</v>
      </c>
    </row>
    <row r="883" spans="3:11" x14ac:dyDescent="0.25">
      <c r="C883" s="141"/>
      <c r="D883" s="149"/>
      <c r="E883" s="116"/>
      <c r="F883" s="95">
        <f t="shared" si="40"/>
        <v>0</v>
      </c>
      <c r="G883" s="159"/>
      <c r="H883" s="142"/>
      <c r="I883" s="128" t="e">
        <f>VLOOKUP(H883,Presupuesto!$B$11:$C$565,2,0)</f>
        <v>#N/A</v>
      </c>
      <c r="J883" s="96" t="str">
        <f t="shared" si="41"/>
        <v>Desarrollo del Sistema de Educación Superior</v>
      </c>
      <c r="K883" s="96" t="s">
        <v>411</v>
      </c>
    </row>
    <row r="884" spans="3:11" x14ac:dyDescent="0.25">
      <c r="C884" s="143"/>
      <c r="D884" s="149"/>
      <c r="E884" s="116"/>
      <c r="F884" s="95">
        <f t="shared" si="40"/>
        <v>0</v>
      </c>
      <c r="G884" s="159"/>
      <c r="H884" s="144"/>
      <c r="I884" s="128" t="e">
        <f>VLOOKUP(H884,Presupuesto!$B$11:$C$565,2,0)</f>
        <v>#N/A</v>
      </c>
      <c r="J884" s="96" t="str">
        <f t="shared" si="41"/>
        <v>Desarrollo del Sistema de Educación Superior</v>
      </c>
      <c r="K884" s="96" t="s">
        <v>402</v>
      </c>
    </row>
    <row r="885" spans="3:11" x14ac:dyDescent="0.25">
      <c r="C885" s="143"/>
      <c r="D885" s="149"/>
      <c r="E885" s="116"/>
      <c r="F885" s="95">
        <f t="shared" si="40"/>
        <v>0</v>
      </c>
      <c r="G885" s="159"/>
      <c r="H885" s="144"/>
      <c r="I885" s="128" t="e">
        <f>VLOOKUP(H885,Presupuesto!$B$11:$C$565,2,0)</f>
        <v>#N/A</v>
      </c>
      <c r="J885" s="96" t="str">
        <f t="shared" si="41"/>
        <v>Desarrollo del Sistema de Educación Superior</v>
      </c>
      <c r="K885" s="96" t="s">
        <v>411</v>
      </c>
    </row>
    <row r="886" spans="3:11" x14ac:dyDescent="0.25">
      <c r="C886" s="143"/>
      <c r="D886" s="149"/>
      <c r="E886" s="116"/>
      <c r="F886" s="95">
        <f t="shared" si="40"/>
        <v>0</v>
      </c>
      <c r="G886" s="159"/>
      <c r="H886" s="144"/>
      <c r="I886" s="128" t="e">
        <f>VLOOKUP(H886,Presupuesto!$B$11:$C$565,2,0)</f>
        <v>#N/A</v>
      </c>
      <c r="J886" s="96" t="str">
        <f t="shared" si="41"/>
        <v>Desarrollo del Sistema de Educación Superior</v>
      </c>
      <c r="K886" s="96" t="s">
        <v>411</v>
      </c>
    </row>
    <row r="887" spans="3:11" x14ac:dyDescent="0.25">
      <c r="C887" s="143"/>
      <c r="D887" s="149"/>
      <c r="E887" s="116"/>
      <c r="F887" s="95">
        <f t="shared" si="40"/>
        <v>0</v>
      </c>
      <c r="G887" s="159"/>
      <c r="H887" s="144"/>
      <c r="I887" s="128" t="e">
        <f>VLOOKUP(H887,Presupuesto!$B$11:$C$565,2,0)</f>
        <v>#N/A</v>
      </c>
      <c r="J887" s="96" t="str">
        <f t="shared" si="41"/>
        <v>Desarrollo del Sistema de Educación Superior</v>
      </c>
      <c r="K887" s="96" t="s">
        <v>411</v>
      </c>
    </row>
    <row r="888" spans="3:11" ht="15.75" thickBot="1" x14ac:dyDescent="0.3">
      <c r="C888" s="145"/>
      <c r="D888" s="157"/>
      <c r="E888" s="101"/>
      <c r="F888" s="103">
        <f t="shared" si="40"/>
        <v>0</v>
      </c>
      <c r="G888" s="160"/>
      <c r="H888" s="146"/>
      <c r="I888" s="130" t="e">
        <f>VLOOKUP(H888,Presupuesto!$B$11:$C$565,2,0)</f>
        <v>#N/A</v>
      </c>
      <c r="J888" s="104" t="str">
        <f t="shared" si="41"/>
        <v>Desarrollo del Sistema de Educación Superior</v>
      </c>
      <c r="K888" s="122" t="s">
        <v>393</v>
      </c>
    </row>
  </sheetData>
  <dataConsolidate/>
  <dataValidations xWindow="1028" yWindow="615"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854:G888 G590:G624 G634:G668 G678:G712 G722:G756 G766:G800 G810:G844 G546:G580">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854:K888 K590:K624 K634:K668 K678:K712 K722:K756 K766:K800 K810:K844 K546:K580">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854 C590 C634 C678 C722 C766 C810 C546:C5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$A$2:$Q$2</formula1>
    </dataValidation>
    <dataValidation type="list" allowBlank="1" showInputMessage="1" showErrorMessage="1" errorTitle="¡Ingreso Inválido!" error="Verifique el valor ingresado." promptTitle="Ingrese el Objeto de Gasto" prompt="Ingrese el Objeto de Gasto" sqref="H854:H888 H17:H51 H61:H95 H107:H139 H151:H183 H194:H227 H239:H271 H283:H315 H327:H359 H372:H404 H416:H448 H460:H492 H504:H536 H590:H624 H634:H668 H678:H712 H722:H756 H766:H800 H810:H844 H105 H149 H237 H281 H325 H370 H414 H458 H502 H550:H580">
      <formula1>$A$1:$SU$1</formula1>
    </dataValidation>
    <dataValidation type="list" allowBlank="1" showInputMessage="1" showErrorMessage="1" errorTitle="¡Ingreso Inválido!" error="Verifique el valor ingresado." promptTitle="Ingrese el Objeto de Gasto" prompt="Ingrese el Objeto de Gasto" sqref="H106 H150 H193 H238 H282 H326 H371 H415 H459 H503 H546:H549">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U131"/>
  <sheetViews>
    <sheetView showGridLines="0" topLeftCell="B4" zoomScale="84" zoomScaleNormal="84" workbookViewId="0">
      <selection activeCell="E5" sqref="E5"/>
    </sheetView>
  </sheetViews>
  <sheetFormatPr baseColWidth="10" defaultColWidth="11.5703125" defaultRowHeight="15" x14ac:dyDescent="0.25"/>
  <cols>
    <col min="1" max="1" width="1.85546875" style="84" customWidth="1"/>
    <col min="2" max="2" width="7.85546875" style="84" customWidth="1"/>
    <col min="3" max="3" width="46.7109375" style="84" bestFit="1" customWidth="1"/>
    <col min="4" max="4" width="26.85546875" style="84" bestFit="1" customWidth="1"/>
    <col min="5" max="5" width="13.85546875" style="84" customWidth="1"/>
    <col min="6" max="6" width="21.85546875" style="84" customWidth="1"/>
    <col min="7" max="7" width="16.5703125" style="76" customWidth="1"/>
    <col min="8" max="8" width="18.28515625" style="84" customWidth="1"/>
    <col min="9" max="9" width="43.28515625" style="84" customWidth="1"/>
    <col min="10" max="10" width="28.140625" style="84" bestFit="1" customWidth="1"/>
    <col min="11" max="11" width="19.85546875" style="84" bestFit="1" customWidth="1"/>
    <col min="12" max="12" width="12.7109375" style="84" bestFit="1" customWidth="1"/>
    <col min="13" max="16384" width="11.5703125" style="84"/>
  </cols>
  <sheetData>
    <row r="1" spans="1:515" s="151" customFormat="1" hidden="1" x14ac:dyDescent="0.25">
      <c r="A1" s="408" t="s">
        <v>252</v>
      </c>
      <c r="B1" s="408" t="s">
        <v>495</v>
      </c>
      <c r="C1" s="408" t="s">
        <v>497</v>
      </c>
      <c r="D1" s="408" t="s">
        <v>499</v>
      </c>
      <c r="E1" s="408" t="s">
        <v>501</v>
      </c>
      <c r="F1" s="408" t="s">
        <v>503</v>
      </c>
      <c r="G1" s="408" t="s">
        <v>505</v>
      </c>
      <c r="H1" s="408" t="s">
        <v>253</v>
      </c>
      <c r="I1" s="408" t="s">
        <v>508</v>
      </c>
      <c r="J1" s="408" t="s">
        <v>254</v>
      </c>
      <c r="K1" s="408" t="s">
        <v>510</v>
      </c>
      <c r="L1" s="408" t="s">
        <v>512</v>
      </c>
      <c r="M1" s="408" t="s">
        <v>514</v>
      </c>
      <c r="N1" s="408" t="s">
        <v>255</v>
      </c>
      <c r="O1" s="408" t="s">
        <v>515</v>
      </c>
      <c r="P1" s="408" t="s">
        <v>518</v>
      </c>
      <c r="Q1" s="408" t="s">
        <v>256</v>
      </c>
      <c r="R1" s="408" t="s">
        <v>520</v>
      </c>
      <c r="S1" s="408" t="s">
        <v>257</v>
      </c>
      <c r="T1" s="408" t="s">
        <v>521</v>
      </c>
      <c r="U1" s="408" t="s">
        <v>522</v>
      </c>
      <c r="V1" s="408" t="s">
        <v>526</v>
      </c>
      <c r="W1" s="408" t="s">
        <v>273</v>
      </c>
      <c r="X1" s="408" t="s">
        <v>527</v>
      </c>
      <c r="Y1" s="408" t="s">
        <v>529</v>
      </c>
      <c r="Z1" s="408" t="s">
        <v>531</v>
      </c>
      <c r="AA1" s="408" t="s">
        <v>274</v>
      </c>
      <c r="AB1" s="408" t="s">
        <v>533</v>
      </c>
      <c r="AC1" s="408" t="s">
        <v>535</v>
      </c>
      <c r="AD1" s="408" t="s">
        <v>537</v>
      </c>
      <c r="AE1" s="408" t="s">
        <v>539</v>
      </c>
      <c r="AF1" s="408" t="s">
        <v>249</v>
      </c>
      <c r="AG1" s="408" t="s">
        <v>541</v>
      </c>
      <c r="AH1" s="408" t="s">
        <v>543</v>
      </c>
      <c r="AI1" s="408" t="s">
        <v>259</v>
      </c>
      <c r="AJ1" s="408" t="s">
        <v>545</v>
      </c>
      <c r="AK1" s="408" t="s">
        <v>547</v>
      </c>
      <c r="AL1" s="408" t="s">
        <v>260</v>
      </c>
      <c r="AM1" s="408" t="s">
        <v>549</v>
      </c>
      <c r="AN1" s="408" t="s">
        <v>551</v>
      </c>
      <c r="AO1" s="408" t="s">
        <v>261</v>
      </c>
      <c r="AP1" s="408" t="s">
        <v>552</v>
      </c>
      <c r="AQ1" s="408" t="s">
        <v>554</v>
      </c>
      <c r="AR1" s="408" t="s">
        <v>555</v>
      </c>
      <c r="AS1" s="408" t="s">
        <v>556</v>
      </c>
      <c r="AT1" s="408" t="s">
        <v>558</v>
      </c>
      <c r="AU1" s="408" t="s">
        <v>560</v>
      </c>
      <c r="AV1" s="408" t="s">
        <v>561</v>
      </c>
      <c r="AW1" s="408" t="s">
        <v>262</v>
      </c>
      <c r="AX1" s="408" t="s">
        <v>563</v>
      </c>
      <c r="AY1" s="408" t="s">
        <v>565</v>
      </c>
      <c r="AZ1" s="408" t="s">
        <v>567</v>
      </c>
      <c r="BA1" s="408" t="s">
        <v>569</v>
      </c>
      <c r="BB1" s="408" t="s">
        <v>571</v>
      </c>
      <c r="BC1" s="408" t="s">
        <v>573</v>
      </c>
      <c r="BD1" s="408" t="s">
        <v>575</v>
      </c>
      <c r="BE1" s="408" t="s">
        <v>577</v>
      </c>
      <c r="BF1" s="408" t="s">
        <v>275</v>
      </c>
      <c r="BG1" s="408" t="s">
        <v>579</v>
      </c>
      <c r="BH1" s="408" t="s">
        <v>581</v>
      </c>
      <c r="BI1" s="408" t="s">
        <v>583</v>
      </c>
      <c r="BJ1" s="408" t="s">
        <v>585</v>
      </c>
      <c r="BK1" s="408" t="s">
        <v>587</v>
      </c>
      <c r="BL1" s="408" t="s">
        <v>589</v>
      </c>
      <c r="BM1" s="408" t="s">
        <v>591</v>
      </c>
      <c r="BN1" s="408" t="s">
        <v>593</v>
      </c>
      <c r="BO1" s="408" t="s">
        <v>595</v>
      </c>
      <c r="BP1" s="408" t="s">
        <v>597</v>
      </c>
      <c r="BQ1" s="408" t="s">
        <v>264</v>
      </c>
      <c r="BR1" s="408" t="s">
        <v>599</v>
      </c>
      <c r="BS1" s="408" t="s">
        <v>265</v>
      </c>
      <c r="BT1" s="408" t="s">
        <v>601</v>
      </c>
      <c r="BU1" s="408" t="s">
        <v>603</v>
      </c>
      <c r="BV1" s="408" t="s">
        <v>267</v>
      </c>
      <c r="BW1" s="408" t="s">
        <v>605</v>
      </c>
      <c r="BX1" s="408" t="s">
        <v>268</v>
      </c>
      <c r="BY1" s="408" t="s">
        <v>607</v>
      </c>
      <c r="BZ1" s="408" t="s">
        <v>609</v>
      </c>
      <c r="CA1" s="408" t="s">
        <v>611</v>
      </c>
      <c r="CB1" s="408" t="s">
        <v>617</v>
      </c>
      <c r="CC1" s="408" t="s">
        <v>619</v>
      </c>
      <c r="CD1" s="408" t="s">
        <v>270</v>
      </c>
      <c r="CE1" s="408" t="s">
        <v>613</v>
      </c>
      <c r="CF1" s="408" t="s">
        <v>615</v>
      </c>
      <c r="CG1" s="408" t="s">
        <v>271</v>
      </c>
      <c r="CH1" s="408" t="s">
        <v>621</v>
      </c>
      <c r="CI1" s="408" t="s">
        <v>272</v>
      </c>
      <c r="CJ1" s="408" t="s">
        <v>622</v>
      </c>
      <c r="CK1" s="408" t="s">
        <v>623</v>
      </c>
      <c r="CL1" s="408" t="s">
        <v>624</v>
      </c>
      <c r="CM1" s="408" t="s">
        <v>626</v>
      </c>
      <c r="CN1" s="408" t="s">
        <v>278</v>
      </c>
      <c r="CO1" s="408" t="s">
        <v>628</v>
      </c>
      <c r="CP1" s="408" t="s">
        <v>630</v>
      </c>
      <c r="CQ1" s="408" t="s">
        <v>632</v>
      </c>
      <c r="CR1" s="408" t="s">
        <v>634</v>
      </c>
      <c r="CS1" s="408" t="s">
        <v>636</v>
      </c>
      <c r="CT1" s="408" t="s">
        <v>638</v>
      </c>
      <c r="CU1" s="408" t="s">
        <v>280</v>
      </c>
      <c r="CV1" s="408" t="s">
        <v>640</v>
      </c>
      <c r="CW1" s="408" t="s">
        <v>281</v>
      </c>
      <c r="CX1" s="408" t="s">
        <v>642</v>
      </c>
      <c r="CY1" s="408" t="s">
        <v>644</v>
      </c>
      <c r="CZ1" s="408" t="s">
        <v>646</v>
      </c>
      <c r="DA1" s="408" t="s">
        <v>648</v>
      </c>
      <c r="DB1" s="408" t="s">
        <v>650</v>
      </c>
      <c r="DC1" s="408" t="s">
        <v>652</v>
      </c>
      <c r="DD1" s="408" t="s">
        <v>654</v>
      </c>
      <c r="DE1" s="408" t="s">
        <v>282</v>
      </c>
      <c r="DF1" s="408" t="s">
        <v>656</v>
      </c>
      <c r="DG1" s="408" t="s">
        <v>658</v>
      </c>
      <c r="DH1" s="408" t="s">
        <v>660</v>
      </c>
      <c r="DI1" s="408" t="s">
        <v>662</v>
      </c>
      <c r="DJ1" s="408" t="s">
        <v>284</v>
      </c>
      <c r="DK1" s="408" t="s">
        <v>664</v>
      </c>
      <c r="DL1" s="408" t="s">
        <v>285</v>
      </c>
      <c r="DM1" s="408" t="s">
        <v>666</v>
      </c>
      <c r="DN1" s="408" t="s">
        <v>668</v>
      </c>
      <c r="DO1" s="408" t="s">
        <v>670</v>
      </c>
      <c r="DP1" s="408" t="s">
        <v>672</v>
      </c>
      <c r="DQ1" s="408" t="s">
        <v>674</v>
      </c>
      <c r="DR1" s="408" t="s">
        <v>676</v>
      </c>
      <c r="DS1" s="408" t="s">
        <v>678</v>
      </c>
      <c r="DT1" s="408" t="s">
        <v>680</v>
      </c>
      <c r="DU1" s="408" t="s">
        <v>682</v>
      </c>
      <c r="DV1" s="408" t="s">
        <v>684</v>
      </c>
      <c r="DW1" s="408" t="s">
        <v>686</v>
      </c>
      <c r="DX1" s="408" t="s">
        <v>688</v>
      </c>
      <c r="DY1" s="408" t="s">
        <v>287</v>
      </c>
      <c r="DZ1" s="408" t="s">
        <v>690</v>
      </c>
      <c r="EA1" s="408" t="s">
        <v>692</v>
      </c>
      <c r="EB1" s="408" t="s">
        <v>288</v>
      </c>
      <c r="EC1" s="408" t="s">
        <v>694</v>
      </c>
      <c r="ED1" s="408" t="s">
        <v>696</v>
      </c>
      <c r="EE1" s="408" t="s">
        <v>289</v>
      </c>
      <c r="EF1" s="408" t="s">
        <v>698</v>
      </c>
      <c r="EG1" s="408" t="s">
        <v>700</v>
      </c>
      <c r="EH1" s="408" t="s">
        <v>702</v>
      </c>
      <c r="EI1" s="408" t="s">
        <v>290</v>
      </c>
      <c r="EJ1" s="408" t="s">
        <v>704</v>
      </c>
      <c r="EK1" s="408" t="s">
        <v>706</v>
      </c>
      <c r="EL1" s="408" t="s">
        <v>292</v>
      </c>
      <c r="EM1" s="408" t="s">
        <v>708</v>
      </c>
      <c r="EN1" s="408" t="s">
        <v>710</v>
      </c>
      <c r="EO1" s="408" t="s">
        <v>712</v>
      </c>
      <c r="EP1" s="408" t="s">
        <v>714</v>
      </c>
      <c r="EQ1" s="408" t="s">
        <v>293</v>
      </c>
      <c r="ER1" s="408" t="s">
        <v>716</v>
      </c>
      <c r="ES1" s="408" t="s">
        <v>718</v>
      </c>
      <c r="ET1" s="408" t="s">
        <v>720</v>
      </c>
      <c r="EU1" s="408" t="s">
        <v>722</v>
      </c>
      <c r="EV1" s="408" t="s">
        <v>724</v>
      </c>
      <c r="EW1" s="408" t="s">
        <v>294</v>
      </c>
      <c r="EX1" s="408" t="s">
        <v>727</v>
      </c>
      <c r="EY1" s="408" t="s">
        <v>295</v>
      </c>
      <c r="EZ1" s="408" t="s">
        <v>730</v>
      </c>
      <c r="FA1" s="408" t="s">
        <v>731</v>
      </c>
      <c r="FB1" s="408" t="s">
        <v>733</v>
      </c>
      <c r="FC1" s="408" t="s">
        <v>296</v>
      </c>
      <c r="FD1" s="408" t="s">
        <v>736</v>
      </c>
      <c r="FE1" s="408" t="s">
        <v>737</v>
      </c>
      <c r="FF1" s="408" t="s">
        <v>739</v>
      </c>
      <c r="FG1" s="408" t="s">
        <v>297</v>
      </c>
      <c r="FH1" s="408" t="s">
        <v>742</v>
      </c>
      <c r="FI1" s="408" t="s">
        <v>744</v>
      </c>
      <c r="FJ1" s="408" t="s">
        <v>746</v>
      </c>
      <c r="FK1" s="408" t="s">
        <v>305</v>
      </c>
      <c r="FL1" s="408" t="s">
        <v>748</v>
      </c>
      <c r="FM1" s="408" t="s">
        <v>750</v>
      </c>
      <c r="FN1" s="408" t="s">
        <v>752</v>
      </c>
      <c r="FO1" s="408" t="s">
        <v>754</v>
      </c>
      <c r="FP1" s="408" t="s">
        <v>756</v>
      </c>
      <c r="FQ1" s="408" t="s">
        <v>758</v>
      </c>
      <c r="FR1" s="408" t="s">
        <v>306</v>
      </c>
      <c r="FS1" s="408" t="s">
        <v>760</v>
      </c>
      <c r="FT1" s="408" t="s">
        <v>762</v>
      </c>
      <c r="FU1" s="408" t="s">
        <v>763</v>
      </c>
      <c r="FV1" s="408" t="s">
        <v>307</v>
      </c>
      <c r="FW1" s="408" t="s">
        <v>766</v>
      </c>
      <c r="FX1" s="408" t="s">
        <v>767</v>
      </c>
      <c r="FY1" s="408" t="s">
        <v>302</v>
      </c>
      <c r="FZ1" s="408" t="s">
        <v>769</v>
      </c>
      <c r="GA1" s="408" t="s">
        <v>771</v>
      </c>
      <c r="GB1" s="408" t="s">
        <v>773</v>
      </c>
      <c r="GC1" s="408" t="s">
        <v>775</v>
      </c>
      <c r="GD1" s="408" t="s">
        <v>777</v>
      </c>
      <c r="GE1" s="408" t="s">
        <v>304</v>
      </c>
      <c r="GF1" s="408" t="s">
        <v>779</v>
      </c>
      <c r="GG1" s="408" t="s">
        <v>781</v>
      </c>
      <c r="GH1" s="408" t="s">
        <v>783</v>
      </c>
      <c r="GI1" s="408" t="s">
        <v>785</v>
      </c>
      <c r="GJ1" s="408" t="s">
        <v>787</v>
      </c>
      <c r="GK1" s="408" t="s">
        <v>789</v>
      </c>
      <c r="GL1" s="408" t="s">
        <v>310</v>
      </c>
      <c r="GM1" s="408" t="s">
        <v>791</v>
      </c>
      <c r="GN1" s="408" t="s">
        <v>793</v>
      </c>
      <c r="GO1" s="408" t="s">
        <v>795</v>
      </c>
      <c r="GP1" s="408" t="s">
        <v>797</v>
      </c>
      <c r="GQ1" s="408" t="s">
        <v>311</v>
      </c>
      <c r="GR1" s="408" t="s">
        <v>800</v>
      </c>
      <c r="GS1" s="408" t="s">
        <v>328</v>
      </c>
      <c r="GT1" s="408" t="s">
        <v>838</v>
      </c>
      <c r="GU1" s="408" t="s">
        <v>840</v>
      </c>
      <c r="GV1" s="408" t="s">
        <v>842</v>
      </c>
      <c r="GW1" s="408" t="s">
        <v>802</v>
      </c>
      <c r="GX1" s="408" t="s">
        <v>804</v>
      </c>
      <c r="GY1" s="408" t="s">
        <v>313</v>
      </c>
      <c r="GZ1" s="408" t="s">
        <v>807</v>
      </c>
      <c r="HA1" s="408" t="s">
        <v>809</v>
      </c>
      <c r="HB1" s="408" t="s">
        <v>810</v>
      </c>
      <c r="HC1" s="408" t="s">
        <v>812</v>
      </c>
      <c r="HD1" s="408" t="s">
        <v>814</v>
      </c>
      <c r="HE1" s="408" t="s">
        <v>816</v>
      </c>
      <c r="HF1" s="408" t="s">
        <v>818</v>
      </c>
      <c r="HG1" s="408" t="s">
        <v>315</v>
      </c>
      <c r="HH1" s="408" t="s">
        <v>820</v>
      </c>
      <c r="HI1" s="408" t="s">
        <v>822</v>
      </c>
      <c r="HJ1" s="408" t="s">
        <v>316</v>
      </c>
      <c r="HK1" s="408" t="s">
        <v>824</v>
      </c>
      <c r="HL1" s="408" t="s">
        <v>826</v>
      </c>
      <c r="HM1" s="408" t="s">
        <v>317</v>
      </c>
      <c r="HN1" s="408" t="s">
        <v>828</v>
      </c>
      <c r="HO1" s="408" t="s">
        <v>830</v>
      </c>
      <c r="HP1" s="408" t="s">
        <v>832</v>
      </c>
      <c r="HQ1" s="408" t="s">
        <v>834</v>
      </c>
      <c r="HR1" s="408" t="s">
        <v>318</v>
      </c>
      <c r="HS1" s="408" t="s">
        <v>836</v>
      </c>
      <c r="HT1" s="408" t="s">
        <v>844</v>
      </c>
      <c r="HU1" s="408" t="s">
        <v>846</v>
      </c>
      <c r="HV1" s="408" t="s">
        <v>320</v>
      </c>
      <c r="HW1" s="408" t="s">
        <v>848</v>
      </c>
      <c r="HX1" s="408" t="s">
        <v>850</v>
      </c>
      <c r="HY1" s="408" t="s">
        <v>852</v>
      </c>
      <c r="HZ1" s="408" t="s">
        <v>854</v>
      </c>
      <c r="IA1" s="408" t="s">
        <v>322</v>
      </c>
      <c r="IB1" s="408" t="s">
        <v>857</v>
      </c>
      <c r="IC1" s="408" t="s">
        <v>859</v>
      </c>
      <c r="ID1" s="408" t="s">
        <v>861</v>
      </c>
      <c r="IE1" s="408" t="s">
        <v>863</v>
      </c>
      <c r="IF1" s="408" t="s">
        <v>865</v>
      </c>
      <c r="IG1" s="408" t="s">
        <v>867</v>
      </c>
      <c r="IH1" s="408" t="s">
        <v>323</v>
      </c>
      <c r="II1" s="408" t="s">
        <v>870</v>
      </c>
      <c r="IJ1" s="408" t="s">
        <v>872</v>
      </c>
      <c r="IK1" s="408" t="s">
        <v>874</v>
      </c>
      <c r="IL1" s="408" t="s">
        <v>876</v>
      </c>
      <c r="IM1" s="408" t="s">
        <v>878</v>
      </c>
      <c r="IN1" s="408" t="s">
        <v>880</v>
      </c>
      <c r="IO1" s="408" t="s">
        <v>882</v>
      </c>
      <c r="IP1" s="408" t="s">
        <v>884</v>
      </c>
      <c r="IQ1" s="408" t="s">
        <v>324</v>
      </c>
      <c r="IR1" s="408" t="s">
        <v>887</v>
      </c>
      <c r="IS1" s="408" t="s">
        <v>889</v>
      </c>
      <c r="IT1" s="408" t="s">
        <v>891</v>
      </c>
      <c r="IU1" s="408" t="s">
        <v>893</v>
      </c>
      <c r="IV1" s="408" t="s">
        <v>894</v>
      </c>
      <c r="IW1" s="408" t="s">
        <v>896</v>
      </c>
      <c r="IX1" s="408" t="s">
        <v>898</v>
      </c>
      <c r="IY1" s="408" t="s">
        <v>900</v>
      </c>
      <c r="IZ1" s="408" t="s">
        <v>902</v>
      </c>
      <c r="JA1" s="408" t="s">
        <v>904</v>
      </c>
      <c r="JB1" s="408" t="s">
        <v>906</v>
      </c>
      <c r="JC1" s="408" t="s">
        <v>908</v>
      </c>
      <c r="JD1" s="408" t="s">
        <v>910</v>
      </c>
      <c r="JE1" s="408" t="s">
        <v>912</v>
      </c>
      <c r="JF1" s="408" t="s">
        <v>914</v>
      </c>
      <c r="JG1" s="408" t="s">
        <v>916</v>
      </c>
      <c r="JH1" s="408" t="s">
        <v>918</v>
      </c>
      <c r="JI1" s="408" t="s">
        <v>920</v>
      </c>
      <c r="JJ1" s="408" t="s">
        <v>922</v>
      </c>
      <c r="JK1" s="408" t="s">
        <v>924</v>
      </c>
      <c r="JL1" s="408" t="s">
        <v>926</v>
      </c>
      <c r="JM1" s="408" t="s">
        <v>928</v>
      </c>
      <c r="JN1" s="408" t="s">
        <v>930</v>
      </c>
      <c r="JO1" s="408" t="s">
        <v>932</v>
      </c>
      <c r="JP1" s="408" t="s">
        <v>934</v>
      </c>
      <c r="JQ1" s="408" t="s">
        <v>936</v>
      </c>
      <c r="JR1" s="408" t="s">
        <v>938</v>
      </c>
      <c r="JS1" s="408" t="s">
        <v>326</v>
      </c>
      <c r="JT1" s="408" t="s">
        <v>941</v>
      </c>
      <c r="JU1" s="408" t="s">
        <v>943</v>
      </c>
      <c r="JV1" s="408" t="s">
        <v>945</v>
      </c>
      <c r="JW1" s="408" t="s">
        <v>947</v>
      </c>
      <c r="JX1" s="408" t="s">
        <v>327</v>
      </c>
      <c r="JY1" s="408" t="s">
        <v>950</v>
      </c>
      <c r="JZ1" s="408" t="s">
        <v>952</v>
      </c>
      <c r="KA1" s="408" t="s">
        <v>954</v>
      </c>
      <c r="KB1" s="408" t="s">
        <v>956</v>
      </c>
      <c r="KC1" s="408" t="s">
        <v>958</v>
      </c>
      <c r="KD1" s="408" t="s">
        <v>960</v>
      </c>
      <c r="KE1" s="408" t="s">
        <v>962</v>
      </c>
      <c r="KF1" s="408" t="s">
        <v>331</v>
      </c>
      <c r="KG1" s="408" t="s">
        <v>345</v>
      </c>
      <c r="KH1" s="408" t="s">
        <v>964</v>
      </c>
      <c r="KI1" s="408" t="s">
        <v>966</v>
      </c>
      <c r="KJ1" s="408" t="s">
        <v>968</v>
      </c>
      <c r="KK1" s="408" t="s">
        <v>970</v>
      </c>
      <c r="KL1" s="408" t="s">
        <v>346</v>
      </c>
      <c r="KM1" s="408" t="s">
        <v>972</v>
      </c>
      <c r="KN1" s="408" t="s">
        <v>347</v>
      </c>
      <c r="KO1" s="408" t="s">
        <v>974</v>
      </c>
      <c r="KP1" s="408" t="s">
        <v>332</v>
      </c>
      <c r="KQ1" s="408" t="s">
        <v>976</v>
      </c>
      <c r="KR1" s="408" t="s">
        <v>348</v>
      </c>
      <c r="KS1" s="408" t="s">
        <v>978</v>
      </c>
      <c r="KT1" s="408" t="s">
        <v>980</v>
      </c>
      <c r="KU1" s="408" t="s">
        <v>349</v>
      </c>
      <c r="KV1" s="408" t="s">
        <v>334</v>
      </c>
      <c r="KW1" s="408" t="s">
        <v>982</v>
      </c>
      <c r="KX1" s="408" t="s">
        <v>984</v>
      </c>
      <c r="KY1" s="408" t="s">
        <v>985</v>
      </c>
      <c r="KZ1" s="408" t="s">
        <v>987</v>
      </c>
      <c r="LA1" s="408" t="s">
        <v>988</v>
      </c>
      <c r="LB1" s="408" t="s">
        <v>990</v>
      </c>
      <c r="LC1" s="408" t="s">
        <v>992</v>
      </c>
      <c r="LD1" s="408" t="s">
        <v>994</v>
      </c>
      <c r="LE1" s="408" t="s">
        <v>996</v>
      </c>
      <c r="LF1" s="408" t="s">
        <v>335</v>
      </c>
      <c r="LG1" s="408" t="s">
        <v>999</v>
      </c>
      <c r="LH1" s="408" t="s">
        <v>1000</v>
      </c>
      <c r="LI1" s="408" t="s">
        <v>1002</v>
      </c>
      <c r="LJ1" s="408" t="s">
        <v>336</v>
      </c>
      <c r="LK1" s="408" t="s">
        <v>1005</v>
      </c>
      <c r="LL1" s="408" t="s">
        <v>1006</v>
      </c>
      <c r="LM1" s="408" t="s">
        <v>1008</v>
      </c>
      <c r="LN1" s="408" t="s">
        <v>1010</v>
      </c>
      <c r="LO1" s="408" t="s">
        <v>337</v>
      </c>
      <c r="LP1" s="408" t="s">
        <v>1013</v>
      </c>
      <c r="LQ1" s="408" t="s">
        <v>1015</v>
      </c>
      <c r="LR1" s="408" t="s">
        <v>1017</v>
      </c>
      <c r="LS1" s="408" t="s">
        <v>1019</v>
      </c>
      <c r="LT1" s="408" t="s">
        <v>338</v>
      </c>
      <c r="LU1" s="408" t="s">
        <v>1022</v>
      </c>
      <c r="LV1" s="408" t="s">
        <v>1024</v>
      </c>
      <c r="LW1" s="408" t="s">
        <v>1026</v>
      </c>
      <c r="LX1" s="408" t="s">
        <v>1028</v>
      </c>
      <c r="LY1" s="408" t="s">
        <v>1030</v>
      </c>
      <c r="LZ1" s="408" t="s">
        <v>1032</v>
      </c>
      <c r="MA1" s="408" t="s">
        <v>1034</v>
      </c>
      <c r="MB1" s="408" t="s">
        <v>1036</v>
      </c>
      <c r="MC1" s="408" t="s">
        <v>1038</v>
      </c>
      <c r="MD1" s="408" t="s">
        <v>1040</v>
      </c>
      <c r="ME1" s="408" t="s">
        <v>1042</v>
      </c>
      <c r="MF1" s="408" t="s">
        <v>1043</v>
      </c>
      <c r="MG1" s="408" t="s">
        <v>340</v>
      </c>
      <c r="MH1" s="408" t="s">
        <v>1045</v>
      </c>
      <c r="MI1" s="408" t="s">
        <v>1047</v>
      </c>
      <c r="MJ1" s="408" t="s">
        <v>1049</v>
      </c>
      <c r="MK1" s="408" t="s">
        <v>1051</v>
      </c>
      <c r="ML1" s="408" t="s">
        <v>342</v>
      </c>
      <c r="MM1" s="408" t="s">
        <v>1052</v>
      </c>
      <c r="MN1" s="408" t="s">
        <v>343</v>
      </c>
      <c r="MO1" s="408" t="s">
        <v>1054</v>
      </c>
      <c r="MP1" s="408" t="s">
        <v>1056</v>
      </c>
      <c r="MQ1" s="408" t="s">
        <v>344</v>
      </c>
      <c r="MR1" s="408" t="s">
        <v>1058</v>
      </c>
      <c r="MS1" s="408" t="s">
        <v>352</v>
      </c>
      <c r="MT1" s="408" t="s">
        <v>1061</v>
      </c>
      <c r="MU1" s="408" t="s">
        <v>1063</v>
      </c>
      <c r="MV1" s="408" t="s">
        <v>353</v>
      </c>
      <c r="MW1" s="408" t="s">
        <v>363</v>
      </c>
      <c r="MX1" s="408" t="s">
        <v>1065</v>
      </c>
      <c r="MY1" s="408" t="s">
        <v>1067</v>
      </c>
      <c r="MZ1" s="408" t="s">
        <v>1069</v>
      </c>
      <c r="NA1" s="408" t="s">
        <v>1071</v>
      </c>
      <c r="NB1" s="408" t="s">
        <v>1073</v>
      </c>
      <c r="NC1" s="408" t="s">
        <v>1075</v>
      </c>
      <c r="ND1" s="408" t="s">
        <v>1077</v>
      </c>
      <c r="NE1" s="408" t="s">
        <v>1079</v>
      </c>
      <c r="NF1" s="408" t="s">
        <v>1081</v>
      </c>
      <c r="NG1" s="408" t="s">
        <v>1083</v>
      </c>
      <c r="NH1" s="408" t="s">
        <v>1085</v>
      </c>
      <c r="NI1" s="408" t="s">
        <v>1087</v>
      </c>
      <c r="NJ1" s="408" t="s">
        <v>1089</v>
      </c>
      <c r="NK1" s="408" t="s">
        <v>1091</v>
      </c>
      <c r="NL1" s="408" t="s">
        <v>1093</v>
      </c>
      <c r="NM1" s="408" t="s">
        <v>1095</v>
      </c>
      <c r="NN1" s="408" t="s">
        <v>1097</v>
      </c>
      <c r="NO1" s="408" t="s">
        <v>1099</v>
      </c>
      <c r="NP1" s="408" t="s">
        <v>1101</v>
      </c>
      <c r="NQ1" s="408" t="s">
        <v>1103</v>
      </c>
      <c r="NR1" s="408" t="s">
        <v>1105</v>
      </c>
      <c r="NS1" s="408" t="s">
        <v>1107</v>
      </c>
      <c r="NT1" s="408" t="s">
        <v>364</v>
      </c>
      <c r="NU1" s="408" t="s">
        <v>1110</v>
      </c>
      <c r="NV1" s="408" t="s">
        <v>1112</v>
      </c>
      <c r="NW1" s="408" t="s">
        <v>1113</v>
      </c>
      <c r="NX1" s="408" t="s">
        <v>1115</v>
      </c>
      <c r="NY1" s="408" t="s">
        <v>1117</v>
      </c>
      <c r="NZ1" s="408" t="s">
        <v>1119</v>
      </c>
      <c r="OA1" s="408" t="s">
        <v>1121</v>
      </c>
      <c r="OB1" s="408" t="s">
        <v>1123</v>
      </c>
      <c r="OC1" s="408" t="s">
        <v>1125</v>
      </c>
      <c r="OD1" s="408" t="s">
        <v>1127</v>
      </c>
      <c r="OE1" s="408" t="s">
        <v>1129</v>
      </c>
      <c r="OF1" s="408" t="s">
        <v>1131</v>
      </c>
      <c r="OG1" s="408" t="s">
        <v>1133</v>
      </c>
      <c r="OH1" s="408" t="s">
        <v>1135</v>
      </c>
      <c r="OI1" s="408" t="s">
        <v>1137</v>
      </c>
      <c r="OJ1" s="408" t="s">
        <v>1139</v>
      </c>
      <c r="OK1" s="408" t="s">
        <v>1141</v>
      </c>
      <c r="OL1" s="408" t="s">
        <v>1143</v>
      </c>
      <c r="OM1" s="408" t="s">
        <v>1145</v>
      </c>
      <c r="ON1" s="408" t="s">
        <v>1147</v>
      </c>
      <c r="OO1" s="408" t="s">
        <v>1149</v>
      </c>
      <c r="OP1" s="408" t="s">
        <v>1151</v>
      </c>
      <c r="OQ1" s="408" t="s">
        <v>1153</v>
      </c>
      <c r="OR1" s="408" t="s">
        <v>1155</v>
      </c>
      <c r="OS1" s="408" t="s">
        <v>1157</v>
      </c>
      <c r="OT1" s="408" t="s">
        <v>1159</v>
      </c>
      <c r="OU1" s="408" t="s">
        <v>354</v>
      </c>
      <c r="OV1" s="408" t="s">
        <v>1161</v>
      </c>
      <c r="OW1" s="408" t="s">
        <v>1163</v>
      </c>
      <c r="OX1" s="408" t="s">
        <v>1165</v>
      </c>
      <c r="OY1" s="408" t="s">
        <v>1167</v>
      </c>
      <c r="OZ1" s="408" t="s">
        <v>1169</v>
      </c>
      <c r="PA1" s="408" t="s">
        <v>356</v>
      </c>
      <c r="PB1" s="408" t="s">
        <v>1171</v>
      </c>
      <c r="PC1" s="408" t="s">
        <v>1173</v>
      </c>
      <c r="PD1" s="408" t="s">
        <v>1175</v>
      </c>
      <c r="PE1" s="408" t="s">
        <v>1177</v>
      </c>
      <c r="PF1" s="408" t="s">
        <v>1179</v>
      </c>
      <c r="PG1" s="408" t="s">
        <v>1181</v>
      </c>
      <c r="PH1" s="408" t="s">
        <v>1183</v>
      </c>
      <c r="PI1" s="408" t="s">
        <v>358</v>
      </c>
      <c r="PJ1" s="408" t="s">
        <v>365</v>
      </c>
      <c r="PK1" s="408" t="s">
        <v>1185</v>
      </c>
      <c r="PL1" s="408" t="s">
        <v>1187</v>
      </c>
      <c r="PM1" s="408" t="s">
        <v>1189</v>
      </c>
      <c r="PN1" s="408" t="s">
        <v>1191</v>
      </c>
      <c r="PO1" s="408" t="s">
        <v>1193</v>
      </c>
      <c r="PP1" s="408" t="s">
        <v>1195</v>
      </c>
      <c r="PQ1" s="408" t="s">
        <v>1197</v>
      </c>
      <c r="PR1" s="408" t="s">
        <v>1199</v>
      </c>
      <c r="PS1" s="408" t="s">
        <v>1201</v>
      </c>
      <c r="PT1" s="408" t="s">
        <v>1203</v>
      </c>
      <c r="PU1" s="408" t="s">
        <v>1205</v>
      </c>
      <c r="PV1" s="408" t="s">
        <v>1207</v>
      </c>
      <c r="PW1" s="408" t="s">
        <v>1209</v>
      </c>
      <c r="PX1" s="408" t="s">
        <v>1211</v>
      </c>
      <c r="PY1" s="408" t="s">
        <v>360</v>
      </c>
      <c r="PZ1" s="408" t="s">
        <v>1213</v>
      </c>
      <c r="QA1" s="408" t="s">
        <v>1215</v>
      </c>
      <c r="QB1" s="408" t="s">
        <v>362</v>
      </c>
      <c r="QC1" s="408" t="s">
        <v>1217</v>
      </c>
      <c r="QD1" s="408" t="s">
        <v>1218</v>
      </c>
      <c r="QE1" s="408" t="s">
        <v>1219</v>
      </c>
      <c r="QF1" s="408" t="s">
        <v>1220</v>
      </c>
      <c r="QG1" s="408" t="s">
        <v>1222</v>
      </c>
      <c r="QH1" s="408" t="s">
        <v>1223</v>
      </c>
      <c r="QI1" s="408" t="s">
        <v>1225</v>
      </c>
      <c r="QJ1" s="408" t="s">
        <v>1226</v>
      </c>
      <c r="QK1" s="408" t="s">
        <v>368</v>
      </c>
      <c r="QL1" s="408" t="s">
        <v>1228</v>
      </c>
      <c r="QM1" s="408" t="s">
        <v>1230</v>
      </c>
      <c r="QN1" s="408" t="s">
        <v>369</v>
      </c>
      <c r="QO1" s="408" t="s">
        <v>1232</v>
      </c>
      <c r="QP1" s="408" t="s">
        <v>1234</v>
      </c>
      <c r="QQ1" s="408" t="s">
        <v>1236</v>
      </c>
      <c r="QR1" s="408" t="s">
        <v>1238</v>
      </c>
      <c r="QS1" s="408" t="s">
        <v>371</v>
      </c>
      <c r="QT1" s="408" t="s">
        <v>1240</v>
      </c>
      <c r="QU1" s="408" t="s">
        <v>1242</v>
      </c>
      <c r="QV1" s="408" t="s">
        <v>1244</v>
      </c>
      <c r="QW1" s="408" t="s">
        <v>1246</v>
      </c>
      <c r="QX1" s="408" t="s">
        <v>1248</v>
      </c>
      <c r="QY1" s="408" t="s">
        <v>1250</v>
      </c>
      <c r="QZ1" s="408" t="s">
        <v>1252</v>
      </c>
      <c r="RA1" s="408" t="s">
        <v>1254</v>
      </c>
      <c r="RB1" s="408" t="s">
        <v>1256</v>
      </c>
      <c r="RC1" s="408" t="s">
        <v>1258</v>
      </c>
      <c r="RD1" s="408" t="s">
        <v>1260</v>
      </c>
      <c r="RE1" s="408" t="s">
        <v>1262</v>
      </c>
      <c r="RF1" s="408" t="s">
        <v>1264</v>
      </c>
      <c r="RG1" s="408" t="s">
        <v>1266</v>
      </c>
      <c r="RH1" s="408" t="s">
        <v>1268</v>
      </c>
      <c r="RI1" s="408" t="s">
        <v>374</v>
      </c>
      <c r="RJ1" s="408" t="s">
        <v>1270</v>
      </c>
      <c r="RK1" s="408" t="s">
        <v>1272</v>
      </c>
      <c r="RL1" s="408" t="s">
        <v>1274</v>
      </c>
      <c r="RM1" s="408" t="s">
        <v>1276</v>
      </c>
      <c r="RN1" s="408" t="s">
        <v>1278</v>
      </c>
      <c r="RO1" s="408" t="s">
        <v>375</v>
      </c>
      <c r="RP1" s="408" t="s">
        <v>1280</v>
      </c>
      <c r="RQ1" s="408" t="s">
        <v>1282</v>
      </c>
      <c r="RR1" s="408" t="s">
        <v>1284</v>
      </c>
      <c r="RS1" s="408" t="s">
        <v>1286</v>
      </c>
      <c r="RT1" s="408" t="s">
        <v>1288</v>
      </c>
      <c r="RU1" s="408" t="s">
        <v>1290</v>
      </c>
      <c r="RV1" s="408" t="s">
        <v>377</v>
      </c>
      <c r="RW1" s="408" t="s">
        <v>378</v>
      </c>
      <c r="RX1" s="408" t="s">
        <v>1292</v>
      </c>
      <c r="RY1" s="408" t="s">
        <v>1294</v>
      </c>
      <c r="RZ1" s="408" t="s">
        <v>1295</v>
      </c>
      <c r="SA1" s="408" t="s">
        <v>1297</v>
      </c>
      <c r="SB1" s="408" t="s">
        <v>1299</v>
      </c>
      <c r="SC1" s="408" t="s">
        <v>1301</v>
      </c>
      <c r="SD1" s="408" t="s">
        <v>1303</v>
      </c>
      <c r="SE1" s="408" t="s">
        <v>1305</v>
      </c>
      <c r="SF1" s="408" t="s">
        <v>1307</v>
      </c>
      <c r="SG1" s="408" t="s">
        <v>1309</v>
      </c>
      <c r="SH1" s="408" t="s">
        <v>1311</v>
      </c>
      <c r="SI1" s="408" t="s">
        <v>1313</v>
      </c>
      <c r="SJ1" s="408" t="s">
        <v>1315</v>
      </c>
      <c r="SK1" s="408" t="s">
        <v>1317</v>
      </c>
      <c r="SL1" s="408" t="s">
        <v>1319</v>
      </c>
      <c r="SM1" s="408" t="s">
        <v>1321</v>
      </c>
      <c r="SN1" s="408" t="s">
        <v>1325</v>
      </c>
      <c r="SO1" s="408" t="s">
        <v>1327</v>
      </c>
      <c r="SP1" s="408" t="s">
        <v>1329</v>
      </c>
      <c r="SQ1" s="408" t="s">
        <v>1331</v>
      </c>
      <c r="SR1" s="408" t="s">
        <v>1333</v>
      </c>
      <c r="SS1" s="408" t="s">
        <v>1331</v>
      </c>
      <c r="ST1" s="408" t="s">
        <v>1333</v>
      </c>
      <c r="SU1" s="408" t="s">
        <v>1333</v>
      </c>
    </row>
    <row r="2" spans="1:515" s="120" customFormat="1" hidden="1" x14ac:dyDescent="0.25">
      <c r="A2" s="120" t="s">
        <v>1356</v>
      </c>
      <c r="B2" s="120" t="s">
        <v>1358</v>
      </c>
      <c r="C2" s="120" t="s">
        <v>470</v>
      </c>
      <c r="D2" s="120" t="s">
        <v>1357</v>
      </c>
      <c r="E2" s="120" t="s">
        <v>1359</v>
      </c>
      <c r="F2" s="120" t="s">
        <v>471</v>
      </c>
      <c r="G2" s="158" t="s">
        <v>1360</v>
      </c>
      <c r="H2" s="120" t="s">
        <v>1361</v>
      </c>
      <c r="I2" s="120" t="s">
        <v>1362</v>
      </c>
      <c r="J2" s="120" t="s">
        <v>1446</v>
      </c>
      <c r="K2" s="120" t="s">
        <v>1363</v>
      </c>
      <c r="L2" s="120" t="s">
        <v>1364</v>
      </c>
      <c r="M2" s="120" t="s">
        <v>1365</v>
      </c>
      <c r="N2" s="120" t="s">
        <v>1366</v>
      </c>
      <c r="O2" s="120" t="s">
        <v>1367</v>
      </c>
      <c r="P2" s="120" t="s">
        <v>1453</v>
      </c>
      <c r="Q2" s="120" t="s">
        <v>1475</v>
      </c>
      <c r="R2" s="401" t="str">
        <f>+Presupuesto!D11</f>
        <v>Recurrente</v>
      </c>
      <c r="S2" s="401" t="str">
        <f>+Presupuesto!E11</f>
        <v>Programa / Proyecto 2018</v>
      </c>
      <c r="U2" s="120" t="s">
        <v>393</v>
      </c>
      <c r="V2" s="120" t="s">
        <v>411</v>
      </c>
      <c r="W2" s="120" t="s">
        <v>394</v>
      </c>
      <c r="X2" s="120" t="s">
        <v>395</v>
      </c>
      <c r="Y2" s="120" t="s">
        <v>396</v>
      </c>
      <c r="Z2" s="120" t="s">
        <v>397</v>
      </c>
      <c r="AA2" s="120" t="s">
        <v>398</v>
      </c>
      <c r="AB2" s="120" t="s">
        <v>399</v>
      </c>
      <c r="AC2" s="120" t="s">
        <v>400</v>
      </c>
      <c r="AD2" s="120" t="s">
        <v>401</v>
      </c>
      <c r="AE2" s="120" t="s">
        <v>402</v>
      </c>
      <c r="AF2" s="120" t="s">
        <v>403</v>
      </c>
      <c r="AH2" s="396" t="s">
        <v>419</v>
      </c>
      <c r="AI2" s="396" t="s">
        <v>420</v>
      </c>
      <c r="AJ2" s="396" t="s">
        <v>421</v>
      </c>
      <c r="AK2" s="396" t="s">
        <v>422</v>
      </c>
      <c r="AL2" s="396" t="s">
        <v>423</v>
      </c>
      <c r="AM2" s="396" t="s">
        <v>426</v>
      </c>
      <c r="AN2" s="396" t="s">
        <v>424</v>
      </c>
      <c r="AO2" s="396" t="s">
        <v>425</v>
      </c>
      <c r="AP2" s="396" t="s">
        <v>427</v>
      </c>
      <c r="AQ2" s="396" t="s">
        <v>428</v>
      </c>
      <c r="AR2" s="396" t="s">
        <v>429</v>
      </c>
      <c r="AS2" s="396" t="s">
        <v>430</v>
      </c>
      <c r="AT2" s="396" t="s">
        <v>431</v>
      </c>
      <c r="AU2" s="396" t="s">
        <v>432</v>
      </c>
      <c r="AV2" s="396" t="s">
        <v>433</v>
      </c>
      <c r="AW2" s="396" t="s">
        <v>434</v>
      </c>
      <c r="AX2" s="396" t="s">
        <v>435</v>
      </c>
      <c r="AY2" s="396" t="s">
        <v>436</v>
      </c>
      <c r="AZ2" s="396" t="s">
        <v>437</v>
      </c>
      <c r="BA2" s="396" t="s">
        <v>438</v>
      </c>
      <c r="BB2" s="396" t="s">
        <v>439</v>
      </c>
      <c r="BC2" s="396" t="s">
        <v>440</v>
      </c>
      <c r="BD2" s="396" t="s">
        <v>441</v>
      </c>
      <c r="BE2" s="396" t="s">
        <v>442</v>
      </c>
      <c r="BF2" s="396" t="s">
        <v>443</v>
      </c>
      <c r="BG2" s="396" t="s">
        <v>444</v>
      </c>
      <c r="BH2" s="396" t="s">
        <v>445</v>
      </c>
      <c r="BI2" s="396" t="s">
        <v>446</v>
      </c>
      <c r="BJ2" s="396" t="s">
        <v>447</v>
      </c>
      <c r="BK2" s="396" t="s">
        <v>448</v>
      </c>
      <c r="BL2" s="396" t="s">
        <v>449</v>
      </c>
      <c r="BM2" s="396" t="s">
        <v>450</v>
      </c>
      <c r="BN2" s="396" t="s">
        <v>451</v>
      </c>
      <c r="BO2" s="396" t="s">
        <v>452</v>
      </c>
      <c r="BP2" s="396" t="s">
        <v>453</v>
      </c>
      <c r="BQ2" s="396" t="s">
        <v>454</v>
      </c>
      <c r="BR2" s="396" t="s">
        <v>455</v>
      </c>
      <c r="BS2" s="396" t="s">
        <v>456</v>
      </c>
      <c r="BT2" s="396" t="s">
        <v>457</v>
      </c>
      <c r="BU2" s="396" t="s">
        <v>458</v>
      </c>
    </row>
    <row r="3" spans="1:515" hidden="1" x14ac:dyDescent="0.25">
      <c r="AH3" s="397">
        <v>2500</v>
      </c>
      <c r="AI3" s="397">
        <v>1900</v>
      </c>
      <c r="AJ3" s="397">
        <v>1650</v>
      </c>
      <c r="AK3" s="397">
        <v>1580</v>
      </c>
      <c r="AL3" s="397">
        <v>2250</v>
      </c>
      <c r="AM3" s="397">
        <v>1650</v>
      </c>
      <c r="AN3" s="397">
        <v>1400</v>
      </c>
      <c r="AO3" s="398">
        <v>1340</v>
      </c>
      <c r="AP3" s="398">
        <v>2000</v>
      </c>
      <c r="AQ3" s="398">
        <v>1400</v>
      </c>
      <c r="AR3" s="398">
        <v>1150</v>
      </c>
      <c r="AS3" s="398">
        <v>1100</v>
      </c>
      <c r="AT3" s="398">
        <v>1750</v>
      </c>
      <c r="AU3" s="398">
        <v>1150</v>
      </c>
      <c r="AV3" s="398">
        <v>900</v>
      </c>
      <c r="AW3" s="398">
        <v>860</v>
      </c>
      <c r="AX3" s="398">
        <v>1200</v>
      </c>
      <c r="AY3" s="399">
        <v>900</v>
      </c>
      <c r="AZ3" s="399">
        <v>650</v>
      </c>
      <c r="BA3" s="399">
        <v>620</v>
      </c>
      <c r="BB3" s="397">
        <f>+'Cuadro Resumen'!C213</f>
        <v>6045.3105000000005</v>
      </c>
      <c r="BC3" s="397">
        <f>+'Cuadro Resumen'!D213</f>
        <v>5571.1684999999998</v>
      </c>
      <c r="BD3" s="397">
        <f>+'Cuadro Resumen'!E213</f>
        <v>7112.13</v>
      </c>
      <c r="BE3" s="397">
        <f>+'Cuadro Resumen'!F213</f>
        <v>6637.9880000000003</v>
      </c>
      <c r="BF3" s="397">
        <f>+'Cuadro Resumen'!C214</f>
        <v>5334.0974999999999</v>
      </c>
      <c r="BG3" s="397">
        <f>+'Cuadro Resumen'!D214</f>
        <v>4859.9555</v>
      </c>
      <c r="BH3" s="397">
        <f>+'Cuadro Resumen'!E214</f>
        <v>6400.9170000000004</v>
      </c>
      <c r="BI3" s="397">
        <f>+'Cuadro Resumen'!F214</f>
        <v>5926.7750000000005</v>
      </c>
      <c r="BJ3" s="398">
        <f>+'Cuadro Resumen'!C215</f>
        <v>4622.8845000000001</v>
      </c>
      <c r="BK3" s="398">
        <f>+'Cuadro Resumen'!D215</f>
        <v>4267.2780000000002</v>
      </c>
      <c r="BL3" s="398">
        <f>+'Cuadro Resumen'!E215</f>
        <v>5689.7039999999997</v>
      </c>
      <c r="BM3" s="398">
        <f>+'Cuadro Resumen'!F215</f>
        <v>5215.5619999999999</v>
      </c>
      <c r="BN3" s="398">
        <f>+'Cuadro Resumen'!C216</f>
        <v>3911.6714999999999</v>
      </c>
      <c r="BO3" s="398">
        <f>+'Cuadro Resumen'!D216</f>
        <v>3556.0650000000001</v>
      </c>
      <c r="BP3" s="398">
        <f>+'Cuadro Resumen'!E216</f>
        <v>4978.491</v>
      </c>
      <c r="BQ3" s="398">
        <f>+'Cuadro Resumen'!F216</f>
        <v>4622.8845000000001</v>
      </c>
      <c r="BR3" s="398">
        <f>+'Cuadro Resumen'!C217</f>
        <v>3437.5295000000001</v>
      </c>
      <c r="BS3" s="398">
        <f>+'Cuadro Resumen'!D217</f>
        <v>3200.4585000000002</v>
      </c>
      <c r="BT3" s="398">
        <f>+'Cuadro Resumen'!E217</f>
        <v>4385.8135000000002</v>
      </c>
      <c r="BU3" s="398">
        <f>+'Cuadro Resumen'!F217</f>
        <v>4030.2069999999999</v>
      </c>
    </row>
    <row r="4" spans="1:515" ht="15.75" thickBot="1" x14ac:dyDescent="0.3"/>
    <row r="5" spans="1:515" ht="27" thickBot="1" x14ac:dyDescent="0.3">
      <c r="C5" s="85" t="s">
        <v>387</v>
      </c>
      <c r="D5" s="196">
        <f>SUMIF(C:C,$C$10,D:D)</f>
        <v>0</v>
      </c>
    </row>
    <row r="6" spans="1:515" x14ac:dyDescent="0.25">
      <c r="C6" s="105"/>
      <c r="D6" s="105"/>
      <c r="E6" s="105"/>
      <c r="F6" s="105"/>
      <c r="G6" s="77"/>
      <c r="H6" s="105"/>
      <c r="I6" s="105"/>
    </row>
    <row r="7" spans="1:515" x14ac:dyDescent="0.25">
      <c r="C7" s="105"/>
      <c r="D7" s="105"/>
      <c r="E7" s="105"/>
      <c r="F7" s="105"/>
      <c r="G7" s="77"/>
      <c r="H7" s="105"/>
      <c r="I7" s="105"/>
    </row>
    <row r="8" spans="1:515" x14ac:dyDescent="0.25">
      <c r="C8" s="105"/>
      <c r="D8" s="105"/>
      <c r="E8" s="105"/>
      <c r="F8" s="105"/>
      <c r="G8" s="77"/>
      <c r="H8" s="105"/>
      <c r="I8" s="105"/>
    </row>
    <row r="9" spans="1:515" ht="15.75" thickBot="1" x14ac:dyDescent="0.3">
      <c r="C9" s="105"/>
      <c r="D9" s="105"/>
      <c r="E9" s="105"/>
      <c r="F9" s="105"/>
      <c r="G9" s="77"/>
      <c r="H9" s="105"/>
      <c r="I9" s="105"/>
      <c r="K9" s="174"/>
    </row>
    <row r="10" spans="1:515" ht="15.75" thickBot="1" x14ac:dyDescent="0.3">
      <c r="C10" s="155" t="s">
        <v>53</v>
      </c>
      <c r="D10" s="324">
        <f>SUM(F17:F38)</f>
        <v>0</v>
      </c>
      <c r="F10" s="70"/>
      <c r="G10" s="78"/>
      <c r="H10" s="70"/>
      <c r="I10" s="70"/>
    </row>
    <row r="11" spans="1:515" x14ac:dyDescent="0.25">
      <c r="B11" s="91"/>
      <c r="C11" s="70"/>
      <c r="D11" s="31"/>
      <c r="E11" s="91"/>
      <c r="F11" s="91"/>
      <c r="G11" s="91"/>
      <c r="H11" s="75"/>
      <c r="I11" s="75"/>
      <c r="J11" s="75"/>
      <c r="K11" s="110"/>
    </row>
    <row r="12" spans="1:515" x14ac:dyDescent="0.25">
      <c r="B12" s="91"/>
      <c r="C12" s="70"/>
      <c r="D12" s="31"/>
      <c r="E12" s="91"/>
      <c r="F12" s="91"/>
      <c r="G12" s="91"/>
      <c r="H12" s="75"/>
      <c r="I12" s="75"/>
      <c r="J12" s="75"/>
      <c r="K12" s="110"/>
    </row>
    <row r="13" spans="1:515" ht="15.75" x14ac:dyDescent="0.25">
      <c r="B13" s="91"/>
      <c r="C13" s="200" t="s">
        <v>391</v>
      </c>
      <c r="D13" s="322"/>
      <c r="E13" s="91"/>
      <c r="F13" s="91"/>
      <c r="G13" s="91"/>
      <c r="H13" s="75"/>
      <c r="I13" s="75"/>
      <c r="J13" s="75"/>
      <c r="K13" s="110"/>
    </row>
    <row r="14" spans="1:515" ht="18.75" x14ac:dyDescent="0.25">
      <c r="B14" s="91"/>
      <c r="C14" s="205"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TIC_vacía'!$F:$G,2,FALSE),IFERROR(VLOOKUP(D13,'16. Desa. del Sistema Educ.Sup.'!$F:$G,2,FALSE),IFERROR(VLOOKUP(D13,'8. Cultura de Inno. Insti...'!$F:$G,2,FALSE),VLOOKUP(D13,'7. Lo Esencial de la Reforma U.'!$F:$G,2,0)))))))))))))))))</f>
        <v>#N/A</v>
      </c>
      <c r="D14" s="31"/>
      <c r="E14" s="91"/>
      <c r="F14" s="91"/>
      <c r="G14" s="91"/>
      <c r="H14" s="75"/>
      <c r="I14" s="75"/>
      <c r="J14" s="75"/>
      <c r="K14" s="110"/>
    </row>
    <row r="15" spans="1:515" ht="15.75" thickBot="1" x14ac:dyDescent="0.3">
      <c r="F15" s="91"/>
      <c r="G15" s="75"/>
      <c r="H15" s="75"/>
      <c r="I15" s="75"/>
    </row>
    <row r="16" spans="1:515" ht="30.75" thickBot="1" x14ac:dyDescent="0.3">
      <c r="C16" s="127" t="s">
        <v>44</v>
      </c>
      <c r="D16" s="132" t="s">
        <v>55</v>
      </c>
      <c r="E16" s="134" t="s">
        <v>57</v>
      </c>
      <c r="F16" s="133" t="s">
        <v>27</v>
      </c>
      <c r="G16" s="131" t="s">
        <v>130</v>
      </c>
      <c r="H16" s="134" t="s">
        <v>46</v>
      </c>
      <c r="I16" s="131" t="s">
        <v>131</v>
      </c>
      <c r="J16" s="131" t="s">
        <v>409</v>
      </c>
      <c r="K16" s="131" t="s">
        <v>410</v>
      </c>
      <c r="L16" s="131" t="s">
        <v>464</v>
      </c>
    </row>
    <row r="17" spans="3:12" x14ac:dyDescent="0.25">
      <c r="C17" s="139"/>
      <c r="D17" s="156"/>
      <c r="E17" s="113"/>
      <c r="F17" s="95">
        <f t="shared" ref="F17:F38" si="0">D17*E17</f>
        <v>0</v>
      </c>
      <c r="G17" s="159"/>
      <c r="H17" s="140" t="s">
        <v>1065</v>
      </c>
      <c r="I17" s="128" t="str">
        <f>VLOOKUP(H17,Presupuesto!$B$11:$C$565,2,0)</f>
        <v>BECAS</v>
      </c>
      <c r="J17" s="213" t="s">
        <v>1446</v>
      </c>
      <c r="K17" s="96" t="s">
        <v>393</v>
      </c>
      <c r="L17" s="96"/>
    </row>
    <row r="18" spans="3:12" x14ac:dyDescent="0.25">
      <c r="C18" s="139"/>
      <c r="D18" s="156"/>
      <c r="E18" s="121"/>
      <c r="F18" s="95">
        <f t="shared" si="0"/>
        <v>0</v>
      </c>
      <c r="G18" s="159"/>
      <c r="H18" s="140" t="s">
        <v>1067</v>
      </c>
      <c r="I18" s="128" t="str">
        <f>VLOOKUP(H18,Presupuesto!$B$11:$C$565,2,0)</f>
        <v>BECAS ESTUDIANTES DE PREGRADO (PLAN REFORMA)</v>
      </c>
      <c r="J18" s="96" t="str">
        <f>$J$17</f>
        <v>Posgrado</v>
      </c>
      <c r="K18" s="96" t="s">
        <v>411</v>
      </c>
      <c r="L18" s="96"/>
    </row>
    <row r="19" spans="3:12" x14ac:dyDescent="0.25">
      <c r="C19" s="139"/>
      <c r="D19" s="156"/>
      <c r="E19" s="121"/>
      <c r="F19" s="95">
        <f t="shared" si="0"/>
        <v>0</v>
      </c>
      <c r="G19" s="159"/>
      <c r="H19" s="140" t="s">
        <v>1069</v>
      </c>
      <c r="I19" s="128" t="str">
        <f>VLOOKUP(H19,Presupuesto!$B$11:$C$565,2,0)</f>
        <v>BECAS CONVENIO MINISTERIO SALUD -IHSS-UNAH</v>
      </c>
      <c r="J19" s="96" t="str">
        <f t="shared" ref="J19:J37" si="1">$J$17</f>
        <v>Posgrado</v>
      </c>
      <c r="K19" s="96" t="s">
        <v>411</v>
      </c>
      <c r="L19" s="96"/>
    </row>
    <row r="20" spans="3:12" x14ac:dyDescent="0.25">
      <c r="C20" s="139"/>
      <c r="D20" s="156"/>
      <c r="E20" s="121"/>
      <c r="F20" s="95">
        <f t="shared" si="0"/>
        <v>0</v>
      </c>
      <c r="G20" s="159"/>
      <c r="H20" s="140" t="s">
        <v>1071</v>
      </c>
      <c r="I20" s="128" t="str">
        <f>VLOOKUP(H20,Presupuesto!$B$11:$C$565,2,0)</f>
        <v>BECAS DE ACTUALIZACION Y CAPACITACION DOCENTE</v>
      </c>
      <c r="J20" s="96" t="str">
        <f t="shared" si="1"/>
        <v>Posgrado</v>
      </c>
      <c r="K20" s="96" t="s">
        <v>411</v>
      </c>
      <c r="L20" s="96"/>
    </row>
    <row r="21" spans="3:12" x14ac:dyDescent="0.25">
      <c r="C21" s="139"/>
      <c r="D21" s="156"/>
      <c r="E21" s="121"/>
      <c r="F21" s="95">
        <f t="shared" si="0"/>
        <v>0</v>
      </c>
      <c r="G21" s="159"/>
      <c r="H21" s="140" t="s">
        <v>1073</v>
      </c>
      <c r="I21" s="128" t="str">
        <f>VLOOKUP(H21,Presupuesto!$B$11:$C$565,2,0)</f>
        <v>BECAS EXCELENCIA ACADEMICA</v>
      </c>
      <c r="J21" s="96" t="str">
        <f t="shared" si="1"/>
        <v>Posgrado</v>
      </c>
      <c r="K21" s="96" t="s">
        <v>411</v>
      </c>
      <c r="L21" s="96"/>
    </row>
    <row r="22" spans="3:12" x14ac:dyDescent="0.25">
      <c r="C22" s="139"/>
      <c r="D22" s="156"/>
      <c r="E22" s="121"/>
      <c r="F22" s="95">
        <f t="shared" si="0"/>
        <v>0</v>
      </c>
      <c r="G22" s="159"/>
      <c r="H22" s="140" t="s">
        <v>1075</v>
      </c>
      <c r="I22" s="128" t="str">
        <f>VLOOKUP(H22,Presupuesto!$B$11:$C$565,2,0)</f>
        <v>BECAS PARA HIJOS DE LOS TRABAJADORES</v>
      </c>
      <c r="J22" s="96" t="str">
        <f t="shared" si="1"/>
        <v>Posgrado</v>
      </c>
      <c r="K22" s="96" t="s">
        <v>400</v>
      </c>
      <c r="L22" s="96"/>
    </row>
    <row r="23" spans="3:12" x14ac:dyDescent="0.25">
      <c r="C23" s="139"/>
      <c r="D23" s="156"/>
      <c r="E23" s="121"/>
      <c r="F23" s="95">
        <f t="shared" si="0"/>
        <v>0</v>
      </c>
      <c r="G23" s="159"/>
      <c r="H23" s="140" t="s">
        <v>1077</v>
      </c>
      <c r="I23" s="128" t="str">
        <f>VLOOKUP(H23,Presupuesto!$B$11:$C$565,2,0)</f>
        <v>BECAS POST GRADO ECONOMIA</v>
      </c>
      <c r="J23" s="96" t="str">
        <f t="shared" si="1"/>
        <v>Posgrado</v>
      </c>
      <c r="K23" s="96" t="s">
        <v>411</v>
      </c>
      <c r="L23" s="96"/>
    </row>
    <row r="24" spans="3:12" x14ac:dyDescent="0.25">
      <c r="C24" s="139"/>
      <c r="D24" s="156"/>
      <c r="E24" s="121"/>
      <c r="F24" s="95">
        <f t="shared" si="0"/>
        <v>0</v>
      </c>
      <c r="G24" s="159"/>
      <c r="H24" s="140" t="s">
        <v>1079</v>
      </c>
      <c r="I24" s="128" t="str">
        <f>VLOOKUP(H24,Presupuesto!$B$11:$C$565,2,0)</f>
        <v>BECAS POST-GRADO DE TRABAJO SOCIAL</v>
      </c>
      <c r="J24" s="96" t="str">
        <f t="shared" si="1"/>
        <v>Posgrado</v>
      </c>
      <c r="K24" s="96" t="s">
        <v>411</v>
      </c>
      <c r="L24" s="96"/>
    </row>
    <row r="25" spans="3:12" x14ac:dyDescent="0.25">
      <c r="C25" s="139"/>
      <c r="D25" s="156"/>
      <c r="E25" s="121"/>
      <c r="F25" s="95">
        <f t="shared" si="0"/>
        <v>0</v>
      </c>
      <c r="G25" s="159"/>
      <c r="H25" s="140" t="s">
        <v>1081</v>
      </c>
      <c r="I25" s="128" t="str">
        <f>VLOOKUP(H25,Presupuesto!$B$11:$C$565,2,0)</f>
        <v>BECAS PROFESIONALIZANTES DOCENTE (PLAN DE REFORMA)</v>
      </c>
      <c r="J25" s="96" t="str">
        <f t="shared" si="1"/>
        <v>Posgrado</v>
      </c>
      <c r="K25" s="96" t="s">
        <v>411</v>
      </c>
      <c r="L25" s="96"/>
    </row>
    <row r="26" spans="3:12" x14ac:dyDescent="0.25">
      <c r="C26" s="139"/>
      <c r="D26" s="156"/>
      <c r="E26" s="121"/>
      <c r="F26" s="95">
        <f t="shared" si="0"/>
        <v>0</v>
      </c>
      <c r="G26" s="159"/>
      <c r="H26" s="140" t="s">
        <v>1083</v>
      </c>
      <c r="I26" s="128" t="str">
        <f>VLOOKUP(H26,Presupuesto!$B$11:$C$565,2,0)</f>
        <v>PRESTAMOS A ESTUDIANTES</v>
      </c>
      <c r="J26" s="96" t="str">
        <f t="shared" si="1"/>
        <v>Posgrado</v>
      </c>
      <c r="K26" s="96" t="s">
        <v>411</v>
      </c>
      <c r="L26" s="96"/>
    </row>
    <row r="27" spans="3:12" x14ac:dyDescent="0.25">
      <c r="C27" s="139"/>
      <c r="D27" s="156"/>
      <c r="E27" s="121"/>
      <c r="F27" s="95">
        <f t="shared" si="0"/>
        <v>0</v>
      </c>
      <c r="G27" s="159"/>
      <c r="H27" s="140" t="s">
        <v>1085</v>
      </c>
      <c r="I27" s="128" t="str">
        <f>VLOOKUP(H27,Presupuesto!$B$11:$C$565,2,0)</f>
        <v>BECAS TALLERES EMPLEADOS A ESTUDIANTES</v>
      </c>
      <c r="J27" s="96" t="str">
        <f t="shared" si="1"/>
        <v>Posgrado</v>
      </c>
      <c r="K27" s="96" t="s">
        <v>411</v>
      </c>
      <c r="L27" s="96"/>
    </row>
    <row r="28" spans="3:12" x14ac:dyDescent="0.25">
      <c r="C28" s="139"/>
      <c r="D28" s="156"/>
      <c r="E28" s="121"/>
      <c r="F28" s="95">
        <f t="shared" si="0"/>
        <v>0</v>
      </c>
      <c r="G28" s="159"/>
      <c r="H28" s="140" t="s">
        <v>1087</v>
      </c>
      <c r="I28" s="128" t="str">
        <f>VLOOKUP(H28,Presupuesto!$B$11:$C$565,2,0)</f>
        <v>BECAS EXTERNAS DE INVESTIGACION</v>
      </c>
      <c r="J28" s="96" t="str">
        <f t="shared" si="1"/>
        <v>Posgrado</v>
      </c>
      <c r="K28" s="96" t="s">
        <v>411</v>
      </c>
      <c r="L28" s="96"/>
    </row>
    <row r="29" spans="3:12" x14ac:dyDescent="0.25">
      <c r="C29" s="139"/>
      <c r="D29" s="156"/>
      <c r="E29" s="121"/>
      <c r="F29" s="95">
        <f t="shared" si="0"/>
        <v>0</v>
      </c>
      <c r="G29" s="159"/>
      <c r="H29" s="140" t="s">
        <v>1089</v>
      </c>
      <c r="I29" s="128" t="str">
        <f>VLOOKUP(H29,Presupuesto!$B$11:$C$565,2,0)</f>
        <v>BECAS SUSTANTIVAS DE INVESTIGACIÓN</v>
      </c>
      <c r="J29" s="96" t="str">
        <f t="shared" si="1"/>
        <v>Posgrado</v>
      </c>
      <c r="K29" s="96" t="s">
        <v>411</v>
      </c>
      <c r="L29" s="96"/>
    </row>
    <row r="30" spans="3:12" x14ac:dyDescent="0.25">
      <c r="C30" s="139"/>
      <c r="D30" s="156"/>
      <c r="E30" s="121"/>
      <c r="F30" s="95">
        <f t="shared" si="0"/>
        <v>0</v>
      </c>
      <c r="G30" s="159"/>
      <c r="H30" s="140" t="s">
        <v>1091</v>
      </c>
      <c r="I30" s="128" t="str">
        <f>VLOOKUP(H30,Presupuesto!$B$11:$C$565,2,0)</f>
        <v>BECAS DE INVEST, PARA ESTUD. DE PREGRADO</v>
      </c>
      <c r="J30" s="96" t="str">
        <f t="shared" si="1"/>
        <v>Posgrado</v>
      </c>
      <c r="K30" s="96" t="s">
        <v>411</v>
      </c>
      <c r="L30" s="96"/>
    </row>
    <row r="31" spans="3:12" x14ac:dyDescent="0.25">
      <c r="C31" s="139"/>
      <c r="D31" s="156"/>
      <c r="E31" s="121"/>
      <c r="F31" s="95">
        <f t="shared" si="0"/>
        <v>0</v>
      </c>
      <c r="G31" s="159"/>
      <c r="H31" s="140" t="s">
        <v>1093</v>
      </c>
      <c r="I31" s="128" t="str">
        <f>VLOOKUP(H31,Presupuesto!$B$11:$C$565,2,0)</f>
        <v>BECAS DE INVEST. PARA DOC.DE POST-GRADO</v>
      </c>
      <c r="J31" s="96" t="str">
        <f t="shared" si="1"/>
        <v>Posgrado</v>
      </c>
      <c r="K31" s="96" t="s">
        <v>411</v>
      </c>
      <c r="L31" s="96"/>
    </row>
    <row r="32" spans="3:12" x14ac:dyDescent="0.25">
      <c r="C32" s="139"/>
      <c r="D32" s="156"/>
      <c r="E32" s="121"/>
      <c r="F32" s="95">
        <f t="shared" si="0"/>
        <v>0</v>
      </c>
      <c r="G32" s="159"/>
      <c r="H32" s="140" t="s">
        <v>1095</v>
      </c>
      <c r="I32" s="128" t="str">
        <f>VLOOKUP(H32,Presupuesto!$B$11:$C$565,2,0)</f>
        <v>BECAS BÁSICAS DE INVESTIGACIÓN</v>
      </c>
      <c r="J32" s="96" t="str">
        <f t="shared" si="1"/>
        <v>Posgrado</v>
      </c>
      <c r="K32" s="96" t="s">
        <v>411</v>
      </c>
      <c r="L32" s="96"/>
    </row>
    <row r="33" spans="3:12" x14ac:dyDescent="0.25">
      <c r="C33" s="139"/>
      <c r="D33" s="156"/>
      <c r="E33" s="121"/>
      <c r="F33" s="95">
        <f t="shared" si="0"/>
        <v>0</v>
      </c>
      <c r="G33" s="159"/>
      <c r="H33" s="140" t="s">
        <v>1097</v>
      </c>
      <c r="I33" s="128" t="str">
        <f>VLOOKUP(H33,Presupuesto!$B$11:$C$565,2,0)</f>
        <v>BECAS RELEVO GENERACIONAL</v>
      </c>
      <c r="J33" s="96" t="str">
        <f t="shared" si="1"/>
        <v>Posgrado</v>
      </c>
      <c r="K33" s="96" t="s">
        <v>411</v>
      </c>
      <c r="L33" s="96"/>
    </row>
    <row r="34" spans="3:12" x14ac:dyDescent="0.25">
      <c r="C34" s="139"/>
      <c r="D34" s="156"/>
      <c r="E34" s="121"/>
      <c r="F34" s="95">
        <f t="shared" si="0"/>
        <v>0</v>
      </c>
      <c r="G34" s="159"/>
      <c r="H34" s="140" t="s">
        <v>1099</v>
      </c>
      <c r="I34" s="128" t="str">
        <f>VLOOKUP(H34,Presupuesto!$B$11:$C$565,2,0)</f>
        <v>BECAS DE EQUIDAD</v>
      </c>
      <c r="J34" s="96" t="str">
        <f t="shared" si="1"/>
        <v>Posgrado</v>
      </c>
      <c r="K34" s="96" t="s">
        <v>411</v>
      </c>
      <c r="L34" s="96"/>
    </row>
    <row r="35" spans="3:12" x14ac:dyDescent="0.25">
      <c r="C35" s="139"/>
      <c r="D35" s="156"/>
      <c r="E35" s="121"/>
      <c r="F35" s="95">
        <f t="shared" si="0"/>
        <v>0</v>
      </c>
      <c r="G35" s="159"/>
      <c r="H35" s="140" t="s">
        <v>1101</v>
      </c>
      <c r="I35" s="128" t="str">
        <f>VLOOKUP(H35,Presupuesto!$B$11:$C$565,2,0)</f>
        <v>PREMIOS AL INVESTIGADOR</v>
      </c>
      <c r="J35" s="96" t="str">
        <f t="shared" si="1"/>
        <v>Posgrado</v>
      </c>
      <c r="K35" s="96" t="s">
        <v>411</v>
      </c>
      <c r="L35" s="96"/>
    </row>
    <row r="36" spans="3:12" x14ac:dyDescent="0.25">
      <c r="C36" s="139"/>
      <c r="D36" s="156"/>
      <c r="E36" s="121"/>
      <c r="F36" s="95">
        <f t="shared" si="0"/>
        <v>0</v>
      </c>
      <c r="G36" s="159"/>
      <c r="H36" s="140" t="s">
        <v>1103</v>
      </c>
      <c r="I36" s="128" t="str">
        <f>VLOOKUP(H36,Presupuesto!$B$11:$C$565,2,0)</f>
        <v>BECAS DE INV. PARA ESTUDIANTES DE POSTGRADO</v>
      </c>
      <c r="J36" s="96" t="str">
        <f t="shared" si="1"/>
        <v>Posgrado</v>
      </c>
      <c r="K36" s="96" t="s">
        <v>411</v>
      </c>
      <c r="L36" s="96"/>
    </row>
    <row r="37" spans="3:12" x14ac:dyDescent="0.25">
      <c r="C37" s="139"/>
      <c r="D37" s="156"/>
      <c r="E37" s="121"/>
      <c r="F37" s="95">
        <f t="shared" si="0"/>
        <v>0</v>
      </c>
      <c r="G37" s="159"/>
      <c r="H37" s="140" t="s">
        <v>1105</v>
      </c>
      <c r="I37" s="128" t="str">
        <f>VLOOKUP(H37,Presupuesto!$B$11:$C$565,2,0)</f>
        <v>Becas Especiales de Investigación</v>
      </c>
      <c r="J37" s="96" t="str">
        <f t="shared" si="1"/>
        <v>Posgrado</v>
      </c>
      <c r="K37" s="96" t="s">
        <v>411</v>
      </c>
      <c r="L37" s="96"/>
    </row>
    <row r="38" spans="3:12" ht="15.75" thickBot="1" x14ac:dyDescent="0.3">
      <c r="C38" s="145"/>
      <c r="D38" s="217"/>
      <c r="E38" s="101"/>
      <c r="F38" s="103">
        <f t="shared" si="0"/>
        <v>0</v>
      </c>
      <c r="G38" s="160"/>
      <c r="H38" s="146"/>
      <c r="I38" s="130" t="e">
        <f>VLOOKUP(H38,Presupuesto!$B$11:$C$565,2,0)</f>
        <v>#N/A</v>
      </c>
      <c r="J38" s="104" t="str">
        <f>$J$17</f>
        <v>Posgrado</v>
      </c>
      <c r="K38" s="122" t="s">
        <v>393</v>
      </c>
      <c r="L38" s="122"/>
    </row>
    <row r="39" spans="3:12" x14ac:dyDescent="0.25">
      <c r="F39" s="88"/>
      <c r="G39" s="87"/>
      <c r="H39" s="88"/>
      <c r="I39" s="88"/>
    </row>
    <row r="40" spans="3:12" ht="15.75" thickBot="1" x14ac:dyDescent="0.3"/>
    <row r="41" spans="3:12" ht="15.75" thickBot="1" x14ac:dyDescent="0.3">
      <c r="C41" s="155" t="s">
        <v>53</v>
      </c>
      <c r="D41" s="324">
        <f>SUM(F48:F69)</f>
        <v>0</v>
      </c>
      <c r="F41" s="70"/>
      <c r="G41" s="78"/>
      <c r="H41" s="70"/>
      <c r="I41" s="70"/>
    </row>
    <row r="42" spans="3:12" x14ac:dyDescent="0.25">
      <c r="C42" s="70"/>
      <c r="D42" s="31"/>
      <c r="E42" s="91"/>
      <c r="F42" s="91"/>
      <c r="G42" s="91"/>
      <c r="H42" s="75"/>
      <c r="I42" s="75"/>
      <c r="J42" s="75"/>
      <c r="K42" s="110"/>
    </row>
    <row r="43" spans="3:12" x14ac:dyDescent="0.25">
      <c r="C43" s="70"/>
      <c r="D43" s="31"/>
      <c r="E43" s="91"/>
      <c r="F43" s="91"/>
      <c r="G43" s="91"/>
      <c r="H43" s="75"/>
      <c r="I43" s="75"/>
      <c r="J43" s="75"/>
      <c r="K43" s="110"/>
    </row>
    <row r="44" spans="3:12" ht="15.75" x14ac:dyDescent="0.25">
      <c r="C44" s="200" t="s">
        <v>391</v>
      </c>
      <c r="D44" s="322"/>
      <c r="E44" s="91"/>
      <c r="F44" s="91"/>
      <c r="G44" s="91"/>
      <c r="H44" s="75"/>
      <c r="I44" s="75"/>
      <c r="J44" s="75"/>
      <c r="K44" s="110"/>
    </row>
    <row r="45" spans="3:12" ht="18.75" x14ac:dyDescent="0.25">
      <c r="C45" s="205"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TIC_vacía'!$F:$G,2,FALSE),IFERROR(VLOOKUP(D44,'16. Desa. del Sistema Educ.Sup.'!$F:$G,2,FALSE),IFERROR(VLOOKUP(D44,'8. Cultura de Inno. Insti...'!$F:$G,2,FALSE),VLOOKUP(D44,'7. Lo Esencial de la Reforma U.'!$F:$G,2,0)))))))))))))))))</f>
        <v>#N/A</v>
      </c>
      <c r="D45" s="31"/>
      <c r="E45" s="91"/>
      <c r="F45" s="91"/>
      <c r="G45" s="91"/>
      <c r="H45" s="75"/>
      <c r="I45" s="75"/>
      <c r="J45" s="75"/>
      <c r="K45" s="110"/>
    </row>
    <row r="46" spans="3:12" ht="15.75" thickBot="1" x14ac:dyDescent="0.3">
      <c r="F46" s="91"/>
      <c r="G46" s="75"/>
      <c r="H46" s="75"/>
      <c r="I46" s="75"/>
    </row>
    <row r="47" spans="3:12" ht="30.75" thickBot="1" x14ac:dyDescent="0.3">
      <c r="C47" s="127" t="s">
        <v>44</v>
      </c>
      <c r="D47" s="132" t="s">
        <v>55</v>
      </c>
      <c r="E47" s="134" t="s">
        <v>57</v>
      </c>
      <c r="F47" s="133" t="s">
        <v>27</v>
      </c>
      <c r="G47" s="131" t="s">
        <v>130</v>
      </c>
      <c r="H47" s="134" t="s">
        <v>46</v>
      </c>
      <c r="I47" s="131" t="s">
        <v>131</v>
      </c>
      <c r="J47" s="131" t="s">
        <v>409</v>
      </c>
      <c r="K47" s="131" t="s">
        <v>410</v>
      </c>
      <c r="L47" s="131" t="s">
        <v>464</v>
      </c>
    </row>
    <row r="48" spans="3:12" x14ac:dyDescent="0.25">
      <c r="C48" s="139"/>
      <c r="D48" s="156"/>
      <c r="E48" s="113"/>
      <c r="F48" s="95">
        <f t="shared" ref="F48:F69" si="2">D48*E48</f>
        <v>0</v>
      </c>
      <c r="G48" s="159"/>
      <c r="H48" s="140" t="s">
        <v>1065</v>
      </c>
      <c r="I48" s="128" t="str">
        <f>VLOOKUP(H48,Presupuesto!$B$11:$C$565,2,0)</f>
        <v>BECAS</v>
      </c>
      <c r="J48" s="213" t="s">
        <v>1446</v>
      </c>
      <c r="K48" s="96" t="s">
        <v>393</v>
      </c>
      <c r="L48" s="96"/>
    </row>
    <row r="49" spans="3:12" x14ac:dyDescent="0.25">
      <c r="C49" s="139"/>
      <c r="D49" s="156"/>
      <c r="E49" s="121"/>
      <c r="F49" s="95">
        <f t="shared" si="2"/>
        <v>0</v>
      </c>
      <c r="G49" s="159"/>
      <c r="H49" s="140" t="s">
        <v>1067</v>
      </c>
      <c r="I49" s="128" t="str">
        <f>VLOOKUP(H49,Presupuesto!$B$11:$C$565,2,0)</f>
        <v>BECAS ESTUDIANTES DE PREGRADO (PLAN REFORMA)</v>
      </c>
      <c r="J49" s="96" t="str">
        <f>$J$48</f>
        <v>Posgrado</v>
      </c>
      <c r="K49" s="96" t="s">
        <v>411</v>
      </c>
      <c r="L49" s="96"/>
    </row>
    <row r="50" spans="3:12" x14ac:dyDescent="0.25">
      <c r="C50" s="139"/>
      <c r="D50" s="156"/>
      <c r="E50" s="121"/>
      <c r="F50" s="95">
        <f t="shared" si="2"/>
        <v>0</v>
      </c>
      <c r="G50" s="159"/>
      <c r="H50" s="140" t="s">
        <v>1069</v>
      </c>
      <c r="I50" s="128" t="str">
        <f>VLOOKUP(H50,Presupuesto!$B$11:$C$565,2,0)</f>
        <v>BECAS CONVENIO MINISTERIO SALUD -IHSS-UNAH</v>
      </c>
      <c r="J50" s="96" t="str">
        <f t="shared" ref="J50:J69" si="3">$J$48</f>
        <v>Posgrado</v>
      </c>
      <c r="K50" s="96" t="s">
        <v>411</v>
      </c>
      <c r="L50" s="96"/>
    </row>
    <row r="51" spans="3:12" x14ac:dyDescent="0.25">
      <c r="C51" s="139"/>
      <c r="D51" s="156"/>
      <c r="E51" s="121"/>
      <c r="F51" s="95">
        <f t="shared" si="2"/>
        <v>0</v>
      </c>
      <c r="G51" s="159"/>
      <c r="H51" s="140" t="s">
        <v>1071</v>
      </c>
      <c r="I51" s="128" t="str">
        <f>VLOOKUP(H51,Presupuesto!$B$11:$C$565,2,0)</f>
        <v>BECAS DE ACTUALIZACION Y CAPACITACION DOCENTE</v>
      </c>
      <c r="J51" s="96" t="str">
        <f t="shared" si="3"/>
        <v>Posgrado</v>
      </c>
      <c r="K51" s="96" t="s">
        <v>411</v>
      </c>
      <c r="L51" s="96"/>
    </row>
    <row r="52" spans="3:12" x14ac:dyDescent="0.25">
      <c r="C52" s="139"/>
      <c r="D52" s="156"/>
      <c r="E52" s="121"/>
      <c r="F52" s="95">
        <f t="shared" si="2"/>
        <v>0</v>
      </c>
      <c r="G52" s="159"/>
      <c r="H52" s="140" t="s">
        <v>1073</v>
      </c>
      <c r="I52" s="128" t="str">
        <f>VLOOKUP(H52,Presupuesto!$B$11:$C$565,2,0)</f>
        <v>BECAS EXCELENCIA ACADEMICA</v>
      </c>
      <c r="J52" s="96" t="str">
        <f t="shared" si="3"/>
        <v>Posgrado</v>
      </c>
      <c r="K52" s="96" t="s">
        <v>411</v>
      </c>
      <c r="L52" s="96"/>
    </row>
    <row r="53" spans="3:12" x14ac:dyDescent="0.25">
      <c r="C53" s="139"/>
      <c r="D53" s="156"/>
      <c r="E53" s="121"/>
      <c r="F53" s="95">
        <f t="shared" si="2"/>
        <v>0</v>
      </c>
      <c r="G53" s="159"/>
      <c r="H53" s="140" t="s">
        <v>1075</v>
      </c>
      <c r="I53" s="128" t="str">
        <f>VLOOKUP(H53,Presupuesto!$B$11:$C$565,2,0)</f>
        <v>BECAS PARA HIJOS DE LOS TRABAJADORES</v>
      </c>
      <c r="J53" s="96" t="str">
        <f t="shared" si="3"/>
        <v>Posgrado</v>
      </c>
      <c r="K53" s="96" t="s">
        <v>400</v>
      </c>
      <c r="L53" s="96"/>
    </row>
    <row r="54" spans="3:12" x14ac:dyDescent="0.25">
      <c r="C54" s="139"/>
      <c r="D54" s="156"/>
      <c r="E54" s="121"/>
      <c r="F54" s="95">
        <f t="shared" si="2"/>
        <v>0</v>
      </c>
      <c r="G54" s="159"/>
      <c r="H54" s="140" t="s">
        <v>1077</v>
      </c>
      <c r="I54" s="128" t="str">
        <f>VLOOKUP(H54,Presupuesto!$B$11:$C$565,2,0)</f>
        <v>BECAS POST GRADO ECONOMIA</v>
      </c>
      <c r="J54" s="96" t="str">
        <f t="shared" si="3"/>
        <v>Posgrado</v>
      </c>
      <c r="K54" s="96" t="s">
        <v>411</v>
      </c>
      <c r="L54" s="96"/>
    </row>
    <row r="55" spans="3:12" x14ac:dyDescent="0.25">
      <c r="C55" s="139"/>
      <c r="D55" s="156"/>
      <c r="E55" s="121"/>
      <c r="F55" s="95">
        <f t="shared" si="2"/>
        <v>0</v>
      </c>
      <c r="G55" s="159"/>
      <c r="H55" s="140" t="s">
        <v>1079</v>
      </c>
      <c r="I55" s="128" t="str">
        <f>VLOOKUP(H55,Presupuesto!$B$11:$C$565,2,0)</f>
        <v>BECAS POST-GRADO DE TRABAJO SOCIAL</v>
      </c>
      <c r="J55" s="96" t="str">
        <f t="shared" si="3"/>
        <v>Posgrado</v>
      </c>
      <c r="K55" s="96" t="s">
        <v>411</v>
      </c>
      <c r="L55" s="96"/>
    </row>
    <row r="56" spans="3:12" x14ac:dyDescent="0.25">
      <c r="C56" s="139"/>
      <c r="D56" s="156"/>
      <c r="E56" s="121"/>
      <c r="F56" s="95">
        <f t="shared" si="2"/>
        <v>0</v>
      </c>
      <c r="G56" s="159"/>
      <c r="H56" s="140" t="s">
        <v>1081</v>
      </c>
      <c r="I56" s="128" t="str">
        <f>VLOOKUP(H56,Presupuesto!$B$11:$C$565,2,0)</f>
        <v>BECAS PROFESIONALIZANTES DOCENTE (PLAN DE REFORMA)</v>
      </c>
      <c r="J56" s="96" t="str">
        <f t="shared" si="3"/>
        <v>Posgrado</v>
      </c>
      <c r="K56" s="96" t="s">
        <v>411</v>
      </c>
      <c r="L56" s="96"/>
    </row>
    <row r="57" spans="3:12" x14ac:dyDescent="0.25">
      <c r="C57" s="139"/>
      <c r="D57" s="156"/>
      <c r="E57" s="121"/>
      <c r="F57" s="95">
        <f t="shared" si="2"/>
        <v>0</v>
      </c>
      <c r="G57" s="159"/>
      <c r="H57" s="140" t="s">
        <v>1083</v>
      </c>
      <c r="I57" s="128" t="str">
        <f>VLOOKUP(H57,Presupuesto!$B$11:$C$565,2,0)</f>
        <v>PRESTAMOS A ESTUDIANTES</v>
      </c>
      <c r="J57" s="96" t="str">
        <f t="shared" si="3"/>
        <v>Posgrado</v>
      </c>
      <c r="K57" s="96" t="s">
        <v>411</v>
      </c>
      <c r="L57" s="96"/>
    </row>
    <row r="58" spans="3:12" x14ac:dyDescent="0.25">
      <c r="C58" s="139"/>
      <c r="D58" s="156"/>
      <c r="E58" s="121"/>
      <c r="F58" s="95">
        <f t="shared" si="2"/>
        <v>0</v>
      </c>
      <c r="G58" s="159"/>
      <c r="H58" s="140" t="s">
        <v>1085</v>
      </c>
      <c r="I58" s="128" t="str">
        <f>VLOOKUP(H58,Presupuesto!$B$11:$C$565,2,0)</f>
        <v>BECAS TALLERES EMPLEADOS A ESTUDIANTES</v>
      </c>
      <c r="J58" s="96" t="str">
        <f t="shared" si="3"/>
        <v>Posgrado</v>
      </c>
      <c r="K58" s="96" t="s">
        <v>411</v>
      </c>
      <c r="L58" s="96"/>
    </row>
    <row r="59" spans="3:12" x14ac:dyDescent="0.25">
      <c r="C59" s="139"/>
      <c r="D59" s="156"/>
      <c r="E59" s="121"/>
      <c r="F59" s="95">
        <f t="shared" si="2"/>
        <v>0</v>
      </c>
      <c r="G59" s="159"/>
      <c r="H59" s="140" t="s">
        <v>1087</v>
      </c>
      <c r="I59" s="128" t="str">
        <f>VLOOKUP(H59,Presupuesto!$B$11:$C$565,2,0)</f>
        <v>BECAS EXTERNAS DE INVESTIGACION</v>
      </c>
      <c r="J59" s="96" t="str">
        <f t="shared" si="3"/>
        <v>Posgrado</v>
      </c>
      <c r="K59" s="96" t="s">
        <v>411</v>
      </c>
      <c r="L59" s="96"/>
    </row>
    <row r="60" spans="3:12" x14ac:dyDescent="0.25">
      <c r="C60" s="139"/>
      <c r="D60" s="156"/>
      <c r="E60" s="121"/>
      <c r="F60" s="95">
        <f t="shared" si="2"/>
        <v>0</v>
      </c>
      <c r="G60" s="159"/>
      <c r="H60" s="140" t="s">
        <v>1089</v>
      </c>
      <c r="I60" s="128" t="str">
        <f>VLOOKUP(H60,Presupuesto!$B$11:$C$565,2,0)</f>
        <v>BECAS SUSTANTIVAS DE INVESTIGACIÓN</v>
      </c>
      <c r="J60" s="96" t="str">
        <f t="shared" si="3"/>
        <v>Posgrado</v>
      </c>
      <c r="K60" s="96" t="s">
        <v>411</v>
      </c>
      <c r="L60" s="96"/>
    </row>
    <row r="61" spans="3:12" x14ac:dyDescent="0.25">
      <c r="C61" s="139"/>
      <c r="D61" s="156"/>
      <c r="E61" s="121"/>
      <c r="F61" s="95">
        <f t="shared" si="2"/>
        <v>0</v>
      </c>
      <c r="G61" s="159"/>
      <c r="H61" s="140" t="s">
        <v>1091</v>
      </c>
      <c r="I61" s="128" t="str">
        <f>VLOOKUP(H61,Presupuesto!$B$11:$C$565,2,0)</f>
        <v>BECAS DE INVEST, PARA ESTUD. DE PREGRADO</v>
      </c>
      <c r="J61" s="96" t="str">
        <f t="shared" si="3"/>
        <v>Posgrado</v>
      </c>
      <c r="K61" s="96" t="s">
        <v>411</v>
      </c>
      <c r="L61" s="96"/>
    </row>
    <row r="62" spans="3:12" x14ac:dyDescent="0.25">
      <c r="C62" s="139"/>
      <c r="D62" s="156"/>
      <c r="E62" s="121"/>
      <c r="F62" s="95">
        <f t="shared" si="2"/>
        <v>0</v>
      </c>
      <c r="G62" s="159"/>
      <c r="H62" s="140" t="s">
        <v>1093</v>
      </c>
      <c r="I62" s="128" t="str">
        <f>VLOOKUP(H62,Presupuesto!$B$11:$C$565,2,0)</f>
        <v>BECAS DE INVEST. PARA DOC.DE POST-GRADO</v>
      </c>
      <c r="J62" s="96" t="str">
        <f t="shared" si="3"/>
        <v>Posgrado</v>
      </c>
      <c r="K62" s="96" t="s">
        <v>411</v>
      </c>
      <c r="L62" s="96"/>
    </row>
    <row r="63" spans="3:12" x14ac:dyDescent="0.25">
      <c r="C63" s="139"/>
      <c r="D63" s="156"/>
      <c r="E63" s="121"/>
      <c r="F63" s="95">
        <f t="shared" si="2"/>
        <v>0</v>
      </c>
      <c r="G63" s="159"/>
      <c r="H63" s="140" t="s">
        <v>1095</v>
      </c>
      <c r="I63" s="128" t="str">
        <f>VLOOKUP(H63,Presupuesto!$B$11:$C$565,2,0)</f>
        <v>BECAS BÁSICAS DE INVESTIGACIÓN</v>
      </c>
      <c r="J63" s="96" t="str">
        <f t="shared" si="3"/>
        <v>Posgrado</v>
      </c>
      <c r="K63" s="96" t="s">
        <v>411</v>
      </c>
      <c r="L63" s="96"/>
    </row>
    <row r="64" spans="3:12" x14ac:dyDescent="0.25">
      <c r="C64" s="139"/>
      <c r="D64" s="156"/>
      <c r="E64" s="121"/>
      <c r="F64" s="95">
        <f t="shared" si="2"/>
        <v>0</v>
      </c>
      <c r="G64" s="159"/>
      <c r="H64" s="140" t="s">
        <v>1097</v>
      </c>
      <c r="I64" s="128" t="str">
        <f>VLOOKUP(H64,Presupuesto!$B$11:$C$565,2,0)</f>
        <v>BECAS RELEVO GENERACIONAL</v>
      </c>
      <c r="J64" s="96" t="str">
        <f t="shared" si="3"/>
        <v>Posgrado</v>
      </c>
      <c r="K64" s="96" t="s">
        <v>411</v>
      </c>
      <c r="L64" s="96"/>
    </row>
    <row r="65" spans="3:12" x14ac:dyDescent="0.25">
      <c r="C65" s="139"/>
      <c r="D65" s="156"/>
      <c r="E65" s="121"/>
      <c r="F65" s="95">
        <f t="shared" si="2"/>
        <v>0</v>
      </c>
      <c r="G65" s="159"/>
      <c r="H65" s="140" t="s">
        <v>1099</v>
      </c>
      <c r="I65" s="128" t="str">
        <f>VLOOKUP(H65,Presupuesto!$B$11:$C$565,2,0)</f>
        <v>BECAS DE EQUIDAD</v>
      </c>
      <c r="J65" s="96" t="str">
        <f t="shared" si="3"/>
        <v>Posgrado</v>
      </c>
      <c r="K65" s="96" t="s">
        <v>411</v>
      </c>
      <c r="L65" s="96"/>
    </row>
    <row r="66" spans="3:12" x14ac:dyDescent="0.25">
      <c r="C66" s="139"/>
      <c r="D66" s="156"/>
      <c r="E66" s="121"/>
      <c r="F66" s="95">
        <f t="shared" si="2"/>
        <v>0</v>
      </c>
      <c r="G66" s="159"/>
      <c r="H66" s="140" t="s">
        <v>1101</v>
      </c>
      <c r="I66" s="128" t="str">
        <f>VLOOKUP(H66,Presupuesto!$B$11:$C$565,2,0)</f>
        <v>PREMIOS AL INVESTIGADOR</v>
      </c>
      <c r="J66" s="96" t="str">
        <f t="shared" si="3"/>
        <v>Posgrado</v>
      </c>
      <c r="K66" s="96" t="s">
        <v>411</v>
      </c>
      <c r="L66" s="96"/>
    </row>
    <row r="67" spans="3:12" x14ac:dyDescent="0.25">
      <c r="C67" s="139"/>
      <c r="D67" s="156"/>
      <c r="E67" s="121"/>
      <c r="F67" s="95">
        <f t="shared" si="2"/>
        <v>0</v>
      </c>
      <c r="G67" s="159"/>
      <c r="H67" s="140" t="s">
        <v>1103</v>
      </c>
      <c r="I67" s="128" t="str">
        <f>VLOOKUP(H67,Presupuesto!$B$11:$C$565,2,0)</f>
        <v>BECAS DE INV. PARA ESTUDIANTES DE POSTGRADO</v>
      </c>
      <c r="J67" s="96" t="str">
        <f t="shared" si="3"/>
        <v>Posgrado</v>
      </c>
      <c r="K67" s="96" t="s">
        <v>411</v>
      </c>
      <c r="L67" s="96"/>
    </row>
    <row r="68" spans="3:12" x14ac:dyDescent="0.25">
      <c r="C68" s="139"/>
      <c r="D68" s="156"/>
      <c r="E68" s="121"/>
      <c r="F68" s="95">
        <f t="shared" si="2"/>
        <v>0</v>
      </c>
      <c r="G68" s="159"/>
      <c r="H68" s="140" t="s">
        <v>1105</v>
      </c>
      <c r="I68" s="128" t="str">
        <f>VLOOKUP(H68,Presupuesto!$B$11:$C$565,2,0)</f>
        <v>Becas Especiales de Investigación</v>
      </c>
      <c r="J68" s="96" t="str">
        <f t="shared" si="3"/>
        <v>Posgrado</v>
      </c>
      <c r="K68" s="96" t="s">
        <v>411</v>
      </c>
      <c r="L68" s="96"/>
    </row>
    <row r="69" spans="3:12" ht="15.75" thickBot="1" x14ac:dyDescent="0.3">
      <c r="C69" s="145"/>
      <c r="D69" s="217"/>
      <c r="E69" s="101"/>
      <c r="F69" s="103">
        <f t="shared" si="2"/>
        <v>0</v>
      </c>
      <c r="G69" s="160"/>
      <c r="H69" s="146"/>
      <c r="I69" s="130" t="e">
        <f>VLOOKUP(H69,Presupuesto!$B$11:$C$565,2,0)</f>
        <v>#N/A</v>
      </c>
      <c r="J69" s="104" t="str">
        <f t="shared" si="3"/>
        <v>Posgrado</v>
      </c>
      <c r="K69" s="122" t="s">
        <v>393</v>
      </c>
      <c r="L69" s="122"/>
    </row>
    <row r="71" spans="3:12" ht="15.75" thickBot="1" x14ac:dyDescent="0.3"/>
    <row r="72" spans="3:12" ht="15.75" thickBot="1" x14ac:dyDescent="0.3">
      <c r="C72" s="155" t="s">
        <v>53</v>
      </c>
      <c r="D72" s="324">
        <f>SUM(F79:F100)</f>
        <v>0</v>
      </c>
      <c r="F72" s="70"/>
      <c r="G72" s="78"/>
      <c r="H72" s="70"/>
      <c r="I72" s="70"/>
    </row>
    <row r="73" spans="3:12" x14ac:dyDescent="0.25">
      <c r="C73" s="70"/>
      <c r="D73" s="31"/>
      <c r="E73" s="91"/>
      <c r="F73" s="91"/>
      <c r="G73" s="91"/>
      <c r="H73" s="75"/>
      <c r="I73" s="75"/>
      <c r="J73" s="75"/>
      <c r="K73" s="110"/>
    </row>
    <row r="74" spans="3:12" x14ac:dyDescent="0.25">
      <c r="C74" s="70"/>
      <c r="D74" s="31"/>
      <c r="E74" s="91"/>
      <c r="F74" s="91"/>
      <c r="G74" s="91"/>
      <c r="H74" s="75"/>
      <c r="I74" s="75"/>
      <c r="J74" s="75"/>
      <c r="K74" s="110"/>
    </row>
    <row r="75" spans="3:12" ht="15.75" x14ac:dyDescent="0.25">
      <c r="C75" s="200" t="s">
        <v>391</v>
      </c>
      <c r="D75" s="322"/>
      <c r="E75" s="91"/>
      <c r="F75" s="91"/>
      <c r="G75" s="91"/>
      <c r="H75" s="75"/>
      <c r="I75" s="75"/>
      <c r="J75" s="75"/>
      <c r="K75" s="110"/>
    </row>
    <row r="76" spans="3:12" ht="18.75" x14ac:dyDescent="0.25">
      <c r="C76" s="205"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TIC_vacía'!$F:$G,2,FALSE),IFERROR(VLOOKUP(D75,'16. Desa. del Sistema Educ.Sup.'!$F:$G,2,FALSE),IFERROR(VLOOKUP(D75,'8. Cultura de Inno. Insti...'!$F:$G,2,FALSE),VLOOKUP(D75,'7. Lo Esencial de la Reforma U.'!$F:$G,2,0)))))))))))))))))</f>
        <v>#N/A</v>
      </c>
      <c r="D76" s="31"/>
      <c r="E76" s="91"/>
      <c r="F76" s="91"/>
      <c r="G76" s="91"/>
      <c r="H76" s="75"/>
      <c r="I76" s="75"/>
      <c r="J76" s="75"/>
      <c r="K76" s="110"/>
    </row>
    <row r="77" spans="3:12" ht="15.75" thickBot="1" x14ac:dyDescent="0.3">
      <c r="F77" s="91"/>
      <c r="G77" s="75"/>
      <c r="H77" s="75"/>
      <c r="I77" s="75"/>
    </row>
    <row r="78" spans="3:12" ht="30.75" thickBot="1" x14ac:dyDescent="0.3">
      <c r="C78" s="127" t="s">
        <v>44</v>
      </c>
      <c r="D78" s="132" t="s">
        <v>55</v>
      </c>
      <c r="E78" s="134" t="s">
        <v>57</v>
      </c>
      <c r="F78" s="133" t="s">
        <v>27</v>
      </c>
      <c r="G78" s="131" t="s">
        <v>130</v>
      </c>
      <c r="H78" s="134" t="s">
        <v>46</v>
      </c>
      <c r="I78" s="131" t="s">
        <v>131</v>
      </c>
      <c r="J78" s="131" t="s">
        <v>409</v>
      </c>
      <c r="K78" s="131" t="s">
        <v>410</v>
      </c>
      <c r="L78" s="131" t="s">
        <v>464</v>
      </c>
    </row>
    <row r="79" spans="3:12" x14ac:dyDescent="0.25">
      <c r="C79" s="139"/>
      <c r="D79" s="156"/>
      <c r="E79" s="113"/>
      <c r="F79" s="95">
        <f t="shared" ref="F79:F100" si="4">D79*E79</f>
        <v>0</v>
      </c>
      <c r="G79" s="159"/>
      <c r="H79" s="140" t="s">
        <v>1065</v>
      </c>
      <c r="I79" s="128" t="str">
        <f>VLOOKUP(H79,Presupuesto!$B$11:$C$565,2,0)</f>
        <v>BECAS</v>
      </c>
      <c r="J79" s="213" t="s">
        <v>1446</v>
      </c>
      <c r="K79" s="96" t="s">
        <v>393</v>
      </c>
      <c r="L79" s="96"/>
    </row>
    <row r="80" spans="3:12" x14ac:dyDescent="0.25">
      <c r="C80" s="139"/>
      <c r="D80" s="156"/>
      <c r="E80" s="121"/>
      <c r="F80" s="95">
        <f t="shared" si="4"/>
        <v>0</v>
      </c>
      <c r="G80" s="159"/>
      <c r="H80" s="140" t="s">
        <v>1067</v>
      </c>
      <c r="I80" s="128" t="str">
        <f>VLOOKUP(H80,Presupuesto!$B$11:$C$565,2,0)</f>
        <v>BECAS ESTUDIANTES DE PREGRADO (PLAN REFORMA)</v>
      </c>
      <c r="J80" s="96" t="str">
        <f>$J$79</f>
        <v>Posgrado</v>
      </c>
      <c r="K80" s="96" t="s">
        <v>411</v>
      </c>
      <c r="L80" s="96"/>
    </row>
    <row r="81" spans="3:12" x14ac:dyDescent="0.25">
      <c r="C81" s="139"/>
      <c r="D81" s="156"/>
      <c r="E81" s="121"/>
      <c r="F81" s="95">
        <f t="shared" si="4"/>
        <v>0</v>
      </c>
      <c r="G81" s="159"/>
      <c r="H81" s="140" t="s">
        <v>1069</v>
      </c>
      <c r="I81" s="128" t="str">
        <f>VLOOKUP(H81,Presupuesto!$B$11:$C$565,2,0)</f>
        <v>BECAS CONVENIO MINISTERIO SALUD -IHSS-UNAH</v>
      </c>
      <c r="J81" s="96" t="str">
        <f t="shared" ref="J81:J100" si="5">$J$79</f>
        <v>Posgrado</v>
      </c>
      <c r="K81" s="96" t="s">
        <v>411</v>
      </c>
      <c r="L81" s="96"/>
    </row>
    <row r="82" spans="3:12" x14ac:dyDescent="0.25">
      <c r="C82" s="139"/>
      <c r="D82" s="156"/>
      <c r="E82" s="121"/>
      <c r="F82" s="95">
        <f t="shared" si="4"/>
        <v>0</v>
      </c>
      <c r="G82" s="159"/>
      <c r="H82" s="140" t="s">
        <v>1071</v>
      </c>
      <c r="I82" s="128" t="str">
        <f>VLOOKUP(H82,Presupuesto!$B$11:$C$565,2,0)</f>
        <v>BECAS DE ACTUALIZACION Y CAPACITACION DOCENTE</v>
      </c>
      <c r="J82" s="96" t="str">
        <f t="shared" si="5"/>
        <v>Posgrado</v>
      </c>
      <c r="K82" s="96" t="s">
        <v>411</v>
      </c>
      <c r="L82" s="96"/>
    </row>
    <row r="83" spans="3:12" x14ac:dyDescent="0.25">
      <c r="C83" s="139"/>
      <c r="D83" s="156"/>
      <c r="E83" s="121"/>
      <c r="F83" s="95">
        <f t="shared" si="4"/>
        <v>0</v>
      </c>
      <c r="G83" s="159"/>
      <c r="H83" s="140" t="s">
        <v>1073</v>
      </c>
      <c r="I83" s="128" t="str">
        <f>VLOOKUP(H83,Presupuesto!$B$11:$C$565,2,0)</f>
        <v>BECAS EXCELENCIA ACADEMICA</v>
      </c>
      <c r="J83" s="96" t="str">
        <f t="shared" si="5"/>
        <v>Posgrado</v>
      </c>
      <c r="K83" s="96" t="s">
        <v>411</v>
      </c>
      <c r="L83" s="96"/>
    </row>
    <row r="84" spans="3:12" x14ac:dyDescent="0.25">
      <c r="C84" s="139"/>
      <c r="D84" s="156"/>
      <c r="E84" s="121"/>
      <c r="F84" s="95">
        <f t="shared" si="4"/>
        <v>0</v>
      </c>
      <c r="G84" s="159"/>
      <c r="H84" s="140" t="s">
        <v>1075</v>
      </c>
      <c r="I84" s="128" t="str">
        <f>VLOOKUP(H84,Presupuesto!$B$11:$C$565,2,0)</f>
        <v>BECAS PARA HIJOS DE LOS TRABAJADORES</v>
      </c>
      <c r="J84" s="96" t="str">
        <f t="shared" si="5"/>
        <v>Posgrado</v>
      </c>
      <c r="K84" s="96" t="s">
        <v>400</v>
      </c>
      <c r="L84" s="96"/>
    </row>
    <row r="85" spans="3:12" x14ac:dyDescent="0.25">
      <c r="C85" s="139"/>
      <c r="D85" s="156"/>
      <c r="E85" s="121"/>
      <c r="F85" s="95">
        <f t="shared" si="4"/>
        <v>0</v>
      </c>
      <c r="G85" s="159"/>
      <c r="H85" s="140" t="s">
        <v>1077</v>
      </c>
      <c r="I85" s="128" t="str">
        <f>VLOOKUP(H85,Presupuesto!$B$11:$C$565,2,0)</f>
        <v>BECAS POST GRADO ECONOMIA</v>
      </c>
      <c r="J85" s="96" t="str">
        <f t="shared" si="5"/>
        <v>Posgrado</v>
      </c>
      <c r="K85" s="96" t="s">
        <v>411</v>
      </c>
      <c r="L85" s="96"/>
    </row>
    <row r="86" spans="3:12" x14ac:dyDescent="0.25">
      <c r="C86" s="139"/>
      <c r="D86" s="156"/>
      <c r="E86" s="121"/>
      <c r="F86" s="95">
        <f t="shared" si="4"/>
        <v>0</v>
      </c>
      <c r="G86" s="159"/>
      <c r="H86" s="140" t="s">
        <v>1079</v>
      </c>
      <c r="I86" s="128" t="str">
        <f>VLOOKUP(H86,Presupuesto!$B$11:$C$565,2,0)</f>
        <v>BECAS POST-GRADO DE TRABAJO SOCIAL</v>
      </c>
      <c r="J86" s="96" t="str">
        <f t="shared" si="5"/>
        <v>Posgrado</v>
      </c>
      <c r="K86" s="96" t="s">
        <v>411</v>
      </c>
      <c r="L86" s="96"/>
    </row>
    <row r="87" spans="3:12" x14ac:dyDescent="0.25">
      <c r="C87" s="139"/>
      <c r="D87" s="156"/>
      <c r="E87" s="121"/>
      <c r="F87" s="95">
        <f t="shared" si="4"/>
        <v>0</v>
      </c>
      <c r="G87" s="159"/>
      <c r="H87" s="140" t="s">
        <v>1081</v>
      </c>
      <c r="I87" s="128" t="str">
        <f>VLOOKUP(H87,Presupuesto!$B$11:$C$565,2,0)</f>
        <v>BECAS PROFESIONALIZANTES DOCENTE (PLAN DE REFORMA)</v>
      </c>
      <c r="J87" s="96" t="str">
        <f t="shared" si="5"/>
        <v>Posgrado</v>
      </c>
      <c r="K87" s="96" t="s">
        <v>411</v>
      </c>
      <c r="L87" s="96"/>
    </row>
    <row r="88" spans="3:12" x14ac:dyDescent="0.25">
      <c r="C88" s="139"/>
      <c r="D88" s="156"/>
      <c r="E88" s="121"/>
      <c r="F88" s="95">
        <f t="shared" si="4"/>
        <v>0</v>
      </c>
      <c r="G88" s="159"/>
      <c r="H88" s="140" t="s">
        <v>1083</v>
      </c>
      <c r="I88" s="128" t="str">
        <f>VLOOKUP(H88,Presupuesto!$B$11:$C$565,2,0)</f>
        <v>PRESTAMOS A ESTUDIANTES</v>
      </c>
      <c r="J88" s="96" t="str">
        <f t="shared" si="5"/>
        <v>Posgrado</v>
      </c>
      <c r="K88" s="96" t="s">
        <v>411</v>
      </c>
      <c r="L88" s="96"/>
    </row>
    <row r="89" spans="3:12" x14ac:dyDescent="0.25">
      <c r="C89" s="139"/>
      <c r="D89" s="156"/>
      <c r="E89" s="121"/>
      <c r="F89" s="95">
        <f t="shared" si="4"/>
        <v>0</v>
      </c>
      <c r="G89" s="159"/>
      <c r="H89" s="140" t="s">
        <v>1085</v>
      </c>
      <c r="I89" s="128" t="str">
        <f>VLOOKUP(H89,Presupuesto!$B$11:$C$565,2,0)</f>
        <v>BECAS TALLERES EMPLEADOS A ESTUDIANTES</v>
      </c>
      <c r="J89" s="96" t="str">
        <f t="shared" si="5"/>
        <v>Posgrado</v>
      </c>
      <c r="K89" s="96" t="s">
        <v>411</v>
      </c>
      <c r="L89" s="96"/>
    </row>
    <row r="90" spans="3:12" x14ac:dyDescent="0.25">
      <c r="C90" s="139"/>
      <c r="D90" s="156"/>
      <c r="E90" s="121"/>
      <c r="F90" s="95">
        <f t="shared" si="4"/>
        <v>0</v>
      </c>
      <c r="G90" s="159"/>
      <c r="H90" s="140" t="s">
        <v>1087</v>
      </c>
      <c r="I90" s="128" t="str">
        <f>VLOOKUP(H90,Presupuesto!$B$11:$C$565,2,0)</f>
        <v>BECAS EXTERNAS DE INVESTIGACION</v>
      </c>
      <c r="J90" s="96" t="str">
        <f t="shared" si="5"/>
        <v>Posgrado</v>
      </c>
      <c r="K90" s="96" t="s">
        <v>411</v>
      </c>
      <c r="L90" s="96"/>
    </row>
    <row r="91" spans="3:12" x14ac:dyDescent="0.25">
      <c r="C91" s="139"/>
      <c r="D91" s="156"/>
      <c r="E91" s="121"/>
      <c r="F91" s="95">
        <f t="shared" si="4"/>
        <v>0</v>
      </c>
      <c r="G91" s="159"/>
      <c r="H91" s="140" t="s">
        <v>1089</v>
      </c>
      <c r="I91" s="128" t="str">
        <f>VLOOKUP(H91,Presupuesto!$B$11:$C$565,2,0)</f>
        <v>BECAS SUSTANTIVAS DE INVESTIGACIÓN</v>
      </c>
      <c r="J91" s="96" t="str">
        <f t="shared" si="5"/>
        <v>Posgrado</v>
      </c>
      <c r="K91" s="96" t="s">
        <v>411</v>
      </c>
      <c r="L91" s="96"/>
    </row>
    <row r="92" spans="3:12" x14ac:dyDescent="0.25">
      <c r="C92" s="139"/>
      <c r="D92" s="156"/>
      <c r="E92" s="121"/>
      <c r="F92" s="95">
        <f t="shared" si="4"/>
        <v>0</v>
      </c>
      <c r="G92" s="159"/>
      <c r="H92" s="140" t="s">
        <v>1091</v>
      </c>
      <c r="I92" s="128" t="str">
        <f>VLOOKUP(H92,Presupuesto!$B$11:$C$565,2,0)</f>
        <v>BECAS DE INVEST, PARA ESTUD. DE PREGRADO</v>
      </c>
      <c r="J92" s="96" t="str">
        <f t="shared" si="5"/>
        <v>Posgrado</v>
      </c>
      <c r="K92" s="96" t="s">
        <v>411</v>
      </c>
      <c r="L92" s="96"/>
    </row>
    <row r="93" spans="3:12" x14ac:dyDescent="0.25">
      <c r="C93" s="139"/>
      <c r="D93" s="156"/>
      <c r="E93" s="121"/>
      <c r="F93" s="95">
        <f t="shared" si="4"/>
        <v>0</v>
      </c>
      <c r="G93" s="159"/>
      <c r="H93" s="140" t="s">
        <v>1093</v>
      </c>
      <c r="I93" s="128" t="str">
        <f>VLOOKUP(H93,Presupuesto!$B$11:$C$565,2,0)</f>
        <v>BECAS DE INVEST. PARA DOC.DE POST-GRADO</v>
      </c>
      <c r="J93" s="96" t="str">
        <f t="shared" si="5"/>
        <v>Posgrado</v>
      </c>
      <c r="K93" s="96" t="s">
        <v>411</v>
      </c>
      <c r="L93" s="96"/>
    </row>
    <row r="94" spans="3:12" x14ac:dyDescent="0.25">
      <c r="C94" s="139"/>
      <c r="D94" s="156"/>
      <c r="E94" s="121"/>
      <c r="F94" s="95">
        <f t="shared" si="4"/>
        <v>0</v>
      </c>
      <c r="G94" s="159"/>
      <c r="H94" s="140" t="s">
        <v>1095</v>
      </c>
      <c r="I94" s="128" t="str">
        <f>VLOOKUP(H94,Presupuesto!$B$11:$C$565,2,0)</f>
        <v>BECAS BÁSICAS DE INVESTIGACIÓN</v>
      </c>
      <c r="J94" s="96" t="str">
        <f t="shared" si="5"/>
        <v>Posgrado</v>
      </c>
      <c r="K94" s="96" t="s">
        <v>411</v>
      </c>
      <c r="L94" s="96"/>
    </row>
    <row r="95" spans="3:12" x14ac:dyDescent="0.25">
      <c r="C95" s="139"/>
      <c r="D95" s="156"/>
      <c r="E95" s="121"/>
      <c r="F95" s="95">
        <f t="shared" si="4"/>
        <v>0</v>
      </c>
      <c r="G95" s="159"/>
      <c r="H95" s="140" t="s">
        <v>1097</v>
      </c>
      <c r="I95" s="128" t="str">
        <f>VLOOKUP(H95,Presupuesto!$B$11:$C$565,2,0)</f>
        <v>BECAS RELEVO GENERACIONAL</v>
      </c>
      <c r="J95" s="96" t="str">
        <f t="shared" si="5"/>
        <v>Posgrado</v>
      </c>
      <c r="K95" s="96" t="s">
        <v>411</v>
      </c>
      <c r="L95" s="96"/>
    </row>
    <row r="96" spans="3:12" x14ac:dyDescent="0.25">
      <c r="C96" s="139"/>
      <c r="D96" s="156"/>
      <c r="E96" s="121"/>
      <c r="F96" s="95">
        <f t="shared" si="4"/>
        <v>0</v>
      </c>
      <c r="G96" s="159"/>
      <c r="H96" s="140" t="s">
        <v>1099</v>
      </c>
      <c r="I96" s="128" t="str">
        <f>VLOOKUP(H96,Presupuesto!$B$11:$C$565,2,0)</f>
        <v>BECAS DE EQUIDAD</v>
      </c>
      <c r="J96" s="96" t="str">
        <f t="shared" si="5"/>
        <v>Posgrado</v>
      </c>
      <c r="K96" s="96" t="s">
        <v>411</v>
      </c>
      <c r="L96" s="96"/>
    </row>
    <row r="97" spans="3:12" x14ac:dyDescent="0.25">
      <c r="C97" s="139"/>
      <c r="D97" s="156"/>
      <c r="E97" s="121"/>
      <c r="F97" s="95">
        <f t="shared" si="4"/>
        <v>0</v>
      </c>
      <c r="G97" s="159"/>
      <c r="H97" s="140" t="s">
        <v>1101</v>
      </c>
      <c r="I97" s="128" t="str">
        <f>VLOOKUP(H97,Presupuesto!$B$11:$C$565,2,0)</f>
        <v>PREMIOS AL INVESTIGADOR</v>
      </c>
      <c r="J97" s="96" t="str">
        <f t="shared" si="5"/>
        <v>Posgrado</v>
      </c>
      <c r="K97" s="96" t="s">
        <v>411</v>
      </c>
      <c r="L97" s="96"/>
    </row>
    <row r="98" spans="3:12" x14ac:dyDescent="0.25">
      <c r="C98" s="139"/>
      <c r="D98" s="156"/>
      <c r="E98" s="121"/>
      <c r="F98" s="95">
        <f t="shared" si="4"/>
        <v>0</v>
      </c>
      <c r="G98" s="159"/>
      <c r="H98" s="140" t="s">
        <v>1103</v>
      </c>
      <c r="I98" s="128" t="str">
        <f>VLOOKUP(H98,Presupuesto!$B$11:$C$565,2,0)</f>
        <v>BECAS DE INV. PARA ESTUDIANTES DE POSTGRADO</v>
      </c>
      <c r="J98" s="96" t="str">
        <f t="shared" si="5"/>
        <v>Posgrado</v>
      </c>
      <c r="K98" s="96" t="s">
        <v>411</v>
      </c>
      <c r="L98" s="96"/>
    </row>
    <row r="99" spans="3:12" x14ac:dyDescent="0.25">
      <c r="C99" s="139"/>
      <c r="D99" s="156"/>
      <c r="E99" s="121"/>
      <c r="F99" s="95">
        <f t="shared" si="4"/>
        <v>0</v>
      </c>
      <c r="G99" s="159"/>
      <c r="H99" s="140" t="s">
        <v>1105</v>
      </c>
      <c r="I99" s="128" t="str">
        <f>VLOOKUP(H99,Presupuesto!$B$11:$C$565,2,0)</f>
        <v>Becas Especiales de Investigación</v>
      </c>
      <c r="J99" s="96" t="str">
        <f t="shared" si="5"/>
        <v>Posgrado</v>
      </c>
      <c r="K99" s="96" t="s">
        <v>411</v>
      </c>
      <c r="L99" s="96"/>
    </row>
    <row r="100" spans="3:12" ht="15.75" thickBot="1" x14ac:dyDescent="0.3">
      <c r="C100" s="145"/>
      <c r="D100" s="217"/>
      <c r="E100" s="101"/>
      <c r="F100" s="103">
        <f t="shared" si="4"/>
        <v>0</v>
      </c>
      <c r="G100" s="160"/>
      <c r="H100" s="146"/>
      <c r="I100" s="130" t="e">
        <f>VLOOKUP(H100,Presupuesto!$B$11:$C$565,2,0)</f>
        <v>#N/A</v>
      </c>
      <c r="J100" s="104" t="str">
        <f t="shared" si="5"/>
        <v>Posgrado</v>
      </c>
      <c r="K100" s="122" t="s">
        <v>393</v>
      </c>
      <c r="L100" s="122"/>
    </row>
    <row r="102" spans="3:12" ht="15.75" thickBot="1" x14ac:dyDescent="0.3"/>
    <row r="103" spans="3:12" ht="15.75" thickBot="1" x14ac:dyDescent="0.3">
      <c r="C103" s="155" t="s">
        <v>53</v>
      </c>
      <c r="D103" s="324">
        <f>SUM(F110:F131)</f>
        <v>0</v>
      </c>
      <c r="F103" s="70"/>
      <c r="G103" s="78"/>
      <c r="H103" s="70"/>
      <c r="I103" s="70"/>
    </row>
    <row r="104" spans="3:12" x14ac:dyDescent="0.25">
      <c r="C104" s="70"/>
      <c r="D104" s="31"/>
      <c r="E104" s="91"/>
      <c r="F104" s="91"/>
      <c r="G104" s="91"/>
      <c r="H104" s="75"/>
      <c r="I104" s="75"/>
      <c r="J104" s="75"/>
      <c r="K104" s="110"/>
    </row>
    <row r="105" spans="3:12" x14ac:dyDescent="0.25">
      <c r="C105" s="70"/>
      <c r="D105" s="31"/>
      <c r="E105" s="91"/>
      <c r="F105" s="91"/>
      <c r="G105" s="91"/>
      <c r="H105" s="75"/>
      <c r="I105" s="75"/>
      <c r="J105" s="75"/>
      <c r="K105" s="110"/>
    </row>
    <row r="106" spans="3:12" ht="15.75" x14ac:dyDescent="0.25">
      <c r="C106" s="200" t="s">
        <v>391</v>
      </c>
      <c r="D106" s="322"/>
      <c r="E106" s="91"/>
      <c r="F106" s="91"/>
      <c r="G106" s="91"/>
      <c r="H106" s="75"/>
      <c r="I106" s="75"/>
      <c r="J106" s="75"/>
      <c r="K106" s="110"/>
    </row>
    <row r="107" spans="3:12" ht="18.75" x14ac:dyDescent="0.25">
      <c r="C107" s="205"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TIC_vacía'!$F:$G,2,FALSE),IFERROR(VLOOKUP(D106,'16. Desa. del Sistema Educ.Sup.'!$F:$G,2,FALSE),IFERROR(VLOOKUP(D106,'8. Cultura de Inno. Insti...'!$F:$G,2,FALSE),VLOOKUP(D106,'7. Lo Esencial de la Reforma U.'!$F:$G,2,0)))))))))))))))))</f>
        <v>#N/A</v>
      </c>
      <c r="D107" s="31"/>
      <c r="E107" s="91"/>
      <c r="F107" s="91"/>
      <c r="G107" s="91"/>
      <c r="H107" s="75"/>
      <c r="I107" s="75"/>
      <c r="J107" s="75"/>
      <c r="K107" s="110"/>
    </row>
    <row r="108" spans="3:12" ht="15.75" thickBot="1" x14ac:dyDescent="0.3">
      <c r="F108" s="91"/>
      <c r="G108" s="75"/>
      <c r="H108" s="75"/>
      <c r="I108" s="75"/>
    </row>
    <row r="109" spans="3:12" ht="30.75" thickBot="1" x14ac:dyDescent="0.3">
      <c r="C109" s="127" t="s">
        <v>44</v>
      </c>
      <c r="D109" s="132" t="s">
        <v>55</v>
      </c>
      <c r="E109" s="134" t="s">
        <v>57</v>
      </c>
      <c r="F109" s="133" t="s">
        <v>27</v>
      </c>
      <c r="G109" s="131" t="s">
        <v>130</v>
      </c>
      <c r="H109" s="134" t="s">
        <v>46</v>
      </c>
      <c r="I109" s="131" t="s">
        <v>131</v>
      </c>
      <c r="J109" s="131" t="s">
        <v>409</v>
      </c>
      <c r="K109" s="131" t="s">
        <v>410</v>
      </c>
      <c r="L109" s="131" t="s">
        <v>464</v>
      </c>
    </row>
    <row r="110" spans="3:12" x14ac:dyDescent="0.25">
      <c r="C110" s="139"/>
      <c r="D110" s="156"/>
      <c r="E110" s="113"/>
      <c r="F110" s="95">
        <f t="shared" ref="F110:F131" si="6">D110*E110</f>
        <v>0</v>
      </c>
      <c r="G110" s="159"/>
      <c r="H110" s="140" t="s">
        <v>1065</v>
      </c>
      <c r="I110" s="128" t="str">
        <f>VLOOKUP(H110,Presupuesto!$B$11:$C$565,2,0)</f>
        <v>BECAS</v>
      </c>
      <c r="J110" s="213" t="s">
        <v>1446</v>
      </c>
      <c r="K110" s="96" t="s">
        <v>393</v>
      </c>
      <c r="L110" s="96"/>
    </row>
    <row r="111" spans="3:12" x14ac:dyDescent="0.25">
      <c r="C111" s="139"/>
      <c r="D111" s="156"/>
      <c r="E111" s="121"/>
      <c r="F111" s="95">
        <f t="shared" si="6"/>
        <v>0</v>
      </c>
      <c r="G111" s="159"/>
      <c r="H111" s="140" t="s">
        <v>1067</v>
      </c>
      <c r="I111" s="128" t="str">
        <f>VLOOKUP(H111,Presupuesto!$B$11:$C$565,2,0)</f>
        <v>BECAS ESTUDIANTES DE PREGRADO (PLAN REFORMA)</v>
      </c>
      <c r="J111" s="96" t="str">
        <f>$J$110</f>
        <v>Posgrado</v>
      </c>
      <c r="K111" s="96" t="s">
        <v>411</v>
      </c>
      <c r="L111" s="96"/>
    </row>
    <row r="112" spans="3:12" x14ac:dyDescent="0.25">
      <c r="C112" s="139"/>
      <c r="D112" s="156"/>
      <c r="E112" s="121"/>
      <c r="F112" s="95">
        <f t="shared" si="6"/>
        <v>0</v>
      </c>
      <c r="G112" s="159"/>
      <c r="H112" s="140" t="s">
        <v>1069</v>
      </c>
      <c r="I112" s="128" t="str">
        <f>VLOOKUP(H112,Presupuesto!$B$11:$C$565,2,0)</f>
        <v>BECAS CONVENIO MINISTERIO SALUD -IHSS-UNAH</v>
      </c>
      <c r="J112" s="96" t="str">
        <f t="shared" ref="J112:J131" si="7">$J$110</f>
        <v>Posgrado</v>
      </c>
      <c r="K112" s="96" t="s">
        <v>411</v>
      </c>
      <c r="L112" s="96"/>
    </row>
    <row r="113" spans="3:12" x14ac:dyDescent="0.25">
      <c r="C113" s="139"/>
      <c r="D113" s="156"/>
      <c r="E113" s="121"/>
      <c r="F113" s="95">
        <f t="shared" si="6"/>
        <v>0</v>
      </c>
      <c r="G113" s="159"/>
      <c r="H113" s="140" t="s">
        <v>1071</v>
      </c>
      <c r="I113" s="128" t="str">
        <f>VLOOKUP(H113,Presupuesto!$B$11:$C$565,2,0)</f>
        <v>BECAS DE ACTUALIZACION Y CAPACITACION DOCENTE</v>
      </c>
      <c r="J113" s="96" t="str">
        <f t="shared" si="7"/>
        <v>Posgrado</v>
      </c>
      <c r="K113" s="96" t="s">
        <v>411</v>
      </c>
      <c r="L113" s="96"/>
    </row>
    <row r="114" spans="3:12" x14ac:dyDescent="0.25">
      <c r="C114" s="139"/>
      <c r="D114" s="156"/>
      <c r="E114" s="121"/>
      <c r="F114" s="95">
        <f t="shared" si="6"/>
        <v>0</v>
      </c>
      <c r="G114" s="159"/>
      <c r="H114" s="140" t="s">
        <v>1073</v>
      </c>
      <c r="I114" s="128" t="str">
        <f>VLOOKUP(H114,Presupuesto!$B$11:$C$565,2,0)</f>
        <v>BECAS EXCELENCIA ACADEMICA</v>
      </c>
      <c r="J114" s="96" t="str">
        <f t="shared" si="7"/>
        <v>Posgrado</v>
      </c>
      <c r="K114" s="96" t="s">
        <v>411</v>
      </c>
      <c r="L114" s="96"/>
    </row>
    <row r="115" spans="3:12" x14ac:dyDescent="0.25">
      <c r="C115" s="139"/>
      <c r="D115" s="156"/>
      <c r="E115" s="121"/>
      <c r="F115" s="95">
        <f t="shared" si="6"/>
        <v>0</v>
      </c>
      <c r="G115" s="159"/>
      <c r="H115" s="140" t="s">
        <v>1075</v>
      </c>
      <c r="I115" s="128" t="str">
        <f>VLOOKUP(H115,Presupuesto!$B$11:$C$565,2,0)</f>
        <v>BECAS PARA HIJOS DE LOS TRABAJADORES</v>
      </c>
      <c r="J115" s="96" t="str">
        <f t="shared" si="7"/>
        <v>Posgrado</v>
      </c>
      <c r="K115" s="96" t="s">
        <v>400</v>
      </c>
      <c r="L115" s="96"/>
    </row>
    <row r="116" spans="3:12" x14ac:dyDescent="0.25">
      <c r="C116" s="139"/>
      <c r="D116" s="156"/>
      <c r="E116" s="121"/>
      <c r="F116" s="95">
        <f t="shared" si="6"/>
        <v>0</v>
      </c>
      <c r="G116" s="159"/>
      <c r="H116" s="140" t="s">
        <v>1077</v>
      </c>
      <c r="I116" s="128" t="str">
        <f>VLOOKUP(H116,Presupuesto!$B$11:$C$565,2,0)</f>
        <v>BECAS POST GRADO ECONOMIA</v>
      </c>
      <c r="J116" s="96" t="str">
        <f t="shared" si="7"/>
        <v>Posgrado</v>
      </c>
      <c r="K116" s="96" t="s">
        <v>411</v>
      </c>
      <c r="L116" s="96"/>
    </row>
    <row r="117" spans="3:12" x14ac:dyDescent="0.25">
      <c r="C117" s="139"/>
      <c r="D117" s="156"/>
      <c r="E117" s="121"/>
      <c r="F117" s="95">
        <f t="shared" si="6"/>
        <v>0</v>
      </c>
      <c r="G117" s="159"/>
      <c r="H117" s="140" t="s">
        <v>1079</v>
      </c>
      <c r="I117" s="128" t="str">
        <f>VLOOKUP(H117,Presupuesto!$B$11:$C$565,2,0)</f>
        <v>BECAS POST-GRADO DE TRABAJO SOCIAL</v>
      </c>
      <c r="J117" s="96" t="str">
        <f t="shared" si="7"/>
        <v>Posgrado</v>
      </c>
      <c r="K117" s="96" t="s">
        <v>411</v>
      </c>
      <c r="L117" s="96"/>
    </row>
    <row r="118" spans="3:12" x14ac:dyDescent="0.25">
      <c r="C118" s="139"/>
      <c r="D118" s="156"/>
      <c r="E118" s="121"/>
      <c r="F118" s="95">
        <f t="shared" si="6"/>
        <v>0</v>
      </c>
      <c r="G118" s="159"/>
      <c r="H118" s="140" t="s">
        <v>1081</v>
      </c>
      <c r="I118" s="128" t="str">
        <f>VLOOKUP(H118,Presupuesto!$B$11:$C$565,2,0)</f>
        <v>BECAS PROFESIONALIZANTES DOCENTE (PLAN DE REFORMA)</v>
      </c>
      <c r="J118" s="96" t="str">
        <f t="shared" si="7"/>
        <v>Posgrado</v>
      </c>
      <c r="K118" s="96" t="s">
        <v>411</v>
      </c>
      <c r="L118" s="96"/>
    </row>
    <row r="119" spans="3:12" x14ac:dyDescent="0.25">
      <c r="C119" s="139"/>
      <c r="D119" s="156"/>
      <c r="E119" s="121"/>
      <c r="F119" s="95">
        <f t="shared" si="6"/>
        <v>0</v>
      </c>
      <c r="G119" s="159"/>
      <c r="H119" s="140" t="s">
        <v>1083</v>
      </c>
      <c r="I119" s="128" t="str">
        <f>VLOOKUP(H119,Presupuesto!$B$11:$C$565,2,0)</f>
        <v>PRESTAMOS A ESTUDIANTES</v>
      </c>
      <c r="J119" s="96" t="str">
        <f t="shared" si="7"/>
        <v>Posgrado</v>
      </c>
      <c r="K119" s="96" t="s">
        <v>411</v>
      </c>
      <c r="L119" s="96"/>
    </row>
    <row r="120" spans="3:12" x14ac:dyDescent="0.25">
      <c r="C120" s="139"/>
      <c r="D120" s="156"/>
      <c r="E120" s="121"/>
      <c r="F120" s="95">
        <f t="shared" si="6"/>
        <v>0</v>
      </c>
      <c r="G120" s="159"/>
      <c r="H120" s="140" t="s">
        <v>1085</v>
      </c>
      <c r="I120" s="128" t="str">
        <f>VLOOKUP(H120,Presupuesto!$B$11:$C$565,2,0)</f>
        <v>BECAS TALLERES EMPLEADOS A ESTUDIANTES</v>
      </c>
      <c r="J120" s="96" t="str">
        <f t="shared" si="7"/>
        <v>Posgrado</v>
      </c>
      <c r="K120" s="96" t="s">
        <v>411</v>
      </c>
      <c r="L120" s="96"/>
    </row>
    <row r="121" spans="3:12" x14ac:dyDescent="0.25">
      <c r="C121" s="139"/>
      <c r="D121" s="156"/>
      <c r="E121" s="121"/>
      <c r="F121" s="95">
        <f t="shared" si="6"/>
        <v>0</v>
      </c>
      <c r="G121" s="159"/>
      <c r="H121" s="140" t="s">
        <v>1087</v>
      </c>
      <c r="I121" s="128" t="str">
        <f>VLOOKUP(H121,Presupuesto!$B$11:$C$565,2,0)</f>
        <v>BECAS EXTERNAS DE INVESTIGACION</v>
      </c>
      <c r="J121" s="96" t="str">
        <f t="shared" si="7"/>
        <v>Posgrado</v>
      </c>
      <c r="K121" s="96" t="s">
        <v>411</v>
      </c>
      <c r="L121" s="96"/>
    </row>
    <row r="122" spans="3:12" x14ac:dyDescent="0.25">
      <c r="C122" s="139"/>
      <c r="D122" s="156"/>
      <c r="E122" s="121"/>
      <c r="F122" s="95">
        <f t="shared" si="6"/>
        <v>0</v>
      </c>
      <c r="G122" s="159"/>
      <c r="H122" s="140" t="s">
        <v>1089</v>
      </c>
      <c r="I122" s="128" t="str">
        <f>VLOOKUP(H122,Presupuesto!$B$11:$C$565,2,0)</f>
        <v>BECAS SUSTANTIVAS DE INVESTIGACIÓN</v>
      </c>
      <c r="J122" s="96" t="str">
        <f t="shared" si="7"/>
        <v>Posgrado</v>
      </c>
      <c r="K122" s="96" t="s">
        <v>411</v>
      </c>
      <c r="L122" s="96"/>
    </row>
    <row r="123" spans="3:12" x14ac:dyDescent="0.25">
      <c r="C123" s="139"/>
      <c r="D123" s="156"/>
      <c r="E123" s="121"/>
      <c r="F123" s="95">
        <f t="shared" si="6"/>
        <v>0</v>
      </c>
      <c r="G123" s="159"/>
      <c r="H123" s="140" t="s">
        <v>1091</v>
      </c>
      <c r="I123" s="128" t="str">
        <f>VLOOKUP(H123,Presupuesto!$B$11:$C$565,2,0)</f>
        <v>BECAS DE INVEST, PARA ESTUD. DE PREGRADO</v>
      </c>
      <c r="J123" s="96" t="str">
        <f t="shared" si="7"/>
        <v>Posgrado</v>
      </c>
      <c r="K123" s="96" t="s">
        <v>411</v>
      </c>
      <c r="L123" s="96"/>
    </row>
    <row r="124" spans="3:12" x14ac:dyDescent="0.25">
      <c r="C124" s="139"/>
      <c r="D124" s="156"/>
      <c r="E124" s="121"/>
      <c r="F124" s="95">
        <f t="shared" si="6"/>
        <v>0</v>
      </c>
      <c r="G124" s="159"/>
      <c r="H124" s="140" t="s">
        <v>1093</v>
      </c>
      <c r="I124" s="128" t="str">
        <f>VLOOKUP(H124,Presupuesto!$B$11:$C$565,2,0)</f>
        <v>BECAS DE INVEST. PARA DOC.DE POST-GRADO</v>
      </c>
      <c r="J124" s="96" t="str">
        <f t="shared" si="7"/>
        <v>Posgrado</v>
      </c>
      <c r="K124" s="96" t="s">
        <v>411</v>
      </c>
      <c r="L124" s="96"/>
    </row>
    <row r="125" spans="3:12" x14ac:dyDescent="0.25">
      <c r="C125" s="139"/>
      <c r="D125" s="156"/>
      <c r="E125" s="121"/>
      <c r="F125" s="95">
        <f t="shared" si="6"/>
        <v>0</v>
      </c>
      <c r="G125" s="159"/>
      <c r="H125" s="140" t="s">
        <v>1095</v>
      </c>
      <c r="I125" s="128" t="str">
        <f>VLOOKUP(H125,Presupuesto!$B$11:$C$565,2,0)</f>
        <v>BECAS BÁSICAS DE INVESTIGACIÓN</v>
      </c>
      <c r="J125" s="96" t="str">
        <f t="shared" si="7"/>
        <v>Posgrado</v>
      </c>
      <c r="K125" s="96" t="s">
        <v>411</v>
      </c>
      <c r="L125" s="96"/>
    </row>
    <row r="126" spans="3:12" x14ac:dyDescent="0.25">
      <c r="C126" s="139"/>
      <c r="D126" s="156"/>
      <c r="E126" s="121"/>
      <c r="F126" s="95">
        <f t="shared" si="6"/>
        <v>0</v>
      </c>
      <c r="G126" s="159"/>
      <c r="H126" s="140" t="s">
        <v>1097</v>
      </c>
      <c r="I126" s="128" t="str">
        <f>VLOOKUP(H126,Presupuesto!$B$11:$C$565,2,0)</f>
        <v>BECAS RELEVO GENERACIONAL</v>
      </c>
      <c r="J126" s="96" t="str">
        <f t="shared" si="7"/>
        <v>Posgrado</v>
      </c>
      <c r="K126" s="96" t="s">
        <v>411</v>
      </c>
      <c r="L126" s="96"/>
    </row>
    <row r="127" spans="3:12" x14ac:dyDescent="0.25">
      <c r="C127" s="139"/>
      <c r="D127" s="156"/>
      <c r="E127" s="121"/>
      <c r="F127" s="95">
        <f t="shared" si="6"/>
        <v>0</v>
      </c>
      <c r="G127" s="159"/>
      <c r="H127" s="140" t="s">
        <v>1099</v>
      </c>
      <c r="I127" s="128" t="str">
        <f>VLOOKUP(H127,Presupuesto!$B$11:$C$565,2,0)</f>
        <v>BECAS DE EQUIDAD</v>
      </c>
      <c r="J127" s="96" t="str">
        <f t="shared" si="7"/>
        <v>Posgrado</v>
      </c>
      <c r="K127" s="96" t="s">
        <v>411</v>
      </c>
      <c r="L127" s="96"/>
    </row>
    <row r="128" spans="3:12" x14ac:dyDescent="0.25">
      <c r="C128" s="139"/>
      <c r="D128" s="156"/>
      <c r="E128" s="121"/>
      <c r="F128" s="95">
        <f t="shared" si="6"/>
        <v>0</v>
      </c>
      <c r="G128" s="159"/>
      <c r="H128" s="140" t="s">
        <v>1101</v>
      </c>
      <c r="I128" s="128" t="str">
        <f>VLOOKUP(H128,Presupuesto!$B$11:$C$565,2,0)</f>
        <v>PREMIOS AL INVESTIGADOR</v>
      </c>
      <c r="J128" s="96" t="str">
        <f t="shared" si="7"/>
        <v>Posgrado</v>
      </c>
      <c r="K128" s="96" t="s">
        <v>411</v>
      </c>
      <c r="L128" s="96"/>
    </row>
    <row r="129" spans="3:12" x14ac:dyDescent="0.25">
      <c r="C129" s="139"/>
      <c r="D129" s="156"/>
      <c r="E129" s="121"/>
      <c r="F129" s="95">
        <f t="shared" si="6"/>
        <v>0</v>
      </c>
      <c r="G129" s="159"/>
      <c r="H129" s="140" t="s">
        <v>1103</v>
      </c>
      <c r="I129" s="128" t="str">
        <f>VLOOKUP(H129,Presupuesto!$B$11:$C$565,2,0)</f>
        <v>BECAS DE INV. PARA ESTUDIANTES DE POSTGRADO</v>
      </c>
      <c r="J129" s="96" t="str">
        <f t="shared" si="7"/>
        <v>Posgrado</v>
      </c>
      <c r="K129" s="96" t="s">
        <v>411</v>
      </c>
      <c r="L129" s="96"/>
    </row>
    <row r="130" spans="3:12" x14ac:dyDescent="0.25">
      <c r="C130" s="139"/>
      <c r="D130" s="156"/>
      <c r="E130" s="121"/>
      <c r="F130" s="95">
        <f t="shared" si="6"/>
        <v>0</v>
      </c>
      <c r="G130" s="159"/>
      <c r="H130" s="140" t="s">
        <v>1105</v>
      </c>
      <c r="I130" s="128" t="str">
        <f>VLOOKUP(H130,Presupuesto!$B$11:$C$565,2,0)</f>
        <v>Becas Especiales de Investigación</v>
      </c>
      <c r="J130" s="96" t="str">
        <f t="shared" si="7"/>
        <v>Posgrado</v>
      </c>
      <c r="K130" s="96" t="s">
        <v>411</v>
      </c>
      <c r="L130" s="96"/>
    </row>
    <row r="131" spans="3:12" ht="15.75" thickBot="1" x14ac:dyDescent="0.3">
      <c r="C131" s="145"/>
      <c r="D131" s="217"/>
      <c r="E131" s="101"/>
      <c r="F131" s="103">
        <f t="shared" si="6"/>
        <v>0</v>
      </c>
      <c r="G131" s="160"/>
      <c r="H131" s="146"/>
      <c r="I131" s="130" t="e">
        <f>VLOOKUP(H131,Presupuesto!$B$11:$C$565,2,0)</f>
        <v>#N/A</v>
      </c>
      <c r="J131" s="104" t="str">
        <f t="shared" si="7"/>
        <v>Posgrado</v>
      </c>
      <c r="K131" s="122" t="s">
        <v>393</v>
      </c>
      <c r="L131" s="122"/>
    </row>
  </sheetData>
  <dataValidations count="4">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Seleccione una opción de la lista." promptTitle="Dimensión Estratégica" prompt="Seleccione una opción de la lista." sqref="J17:J38 J48:J69 J79:J100 J110:J131">
      <formula1>$A$2:$Q$2</formula1>
    </dataValidation>
    <dataValidation type="list" allowBlank="1" showInputMessage="1" showErrorMessage="1" errorTitle="¡Ingreso Inválido!" error="Verifique el valor ingresado." promptTitle="Ingrese el Objeto de Gasto" prompt="Ingrese el Objeto de Gasto" sqref="H17:H38 H48:H69 H79:H100 H110:H131">
      <formula1>$A$1:$SU$1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4. Docencia y Profesorado Univ.</vt:lpstr>
      <vt:lpstr>2. Investigación Científica</vt:lpstr>
      <vt:lpstr>3. Vinculación Univ. Sociedad</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TIC_vacía</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SEDI;DEGT</dc:creator>
  <cp:keywords>CMI herramienta de Planificación y Presupuestación</cp:keywords>
  <cp:lastModifiedBy>Javier Alexis Martinez Moncada</cp:lastModifiedBy>
  <cp:lastPrinted>2014-04-11T16:36:49Z</cp:lastPrinted>
  <dcterms:created xsi:type="dcterms:W3CDTF">2010-05-02T01:28:32Z</dcterms:created>
  <dcterms:modified xsi:type="dcterms:W3CDTF">2017-06-22T16:46:51Z</dcterms:modified>
</cp:coreProperties>
</file>